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5420" windowHeight="8700" firstSheet="9" activeTab="9"/>
  </bookViews>
  <sheets>
    <sheet name="1. Hotel Kostenspaltung" sheetId="8" r:id="rId1"/>
    <sheet name="2. Hotel Break-Even" sheetId="9" r:id="rId2"/>
    <sheet name="3. Nachfrage-Analyse" sheetId="10" r:id="rId3"/>
    <sheet name="3. Nachfrage-Analyse (2)" sheetId="11" r:id="rId4"/>
    <sheet name="4. Hotel Optimierung" sheetId="12" r:id="rId5"/>
    <sheet name="5. Hotel Mengenanpasser" sheetId="20" r:id="rId6"/>
    <sheet name="Airline Nachfrage-Analyse " sheetId="18" r:id="rId7"/>
    <sheet name="Airline" sheetId="7" r:id="rId8"/>
    <sheet name="Airline Nachfrage-Analyse  (2)" sheetId="19" r:id="rId9"/>
    <sheet name="Katalog-Reiseveranstalter" sheetId="6" r:id="rId10"/>
  </sheets>
  <definedNames>
    <definedName name="solver_adj" localSheetId="1" hidden="1">'2. Hotel Break-Even'!$C$29</definedName>
    <definedName name="solver_adj" localSheetId="4" hidden="1">'4. Hotel Optimierung'!$C$29</definedName>
    <definedName name="solver_adj" localSheetId="5" hidden="1">'5. Hotel Mengenanpasser'!$C$30</definedName>
    <definedName name="solver_adj" localSheetId="9" hidden="1">'Katalog-Reiseveranstalter'!$F$6</definedName>
    <definedName name="solver_cvg" localSheetId="1" hidden="1">0.01</definedName>
    <definedName name="solver_cvg" localSheetId="4" hidden="1">0.01</definedName>
    <definedName name="solver_cvg" localSheetId="5" hidden="1">0.01</definedName>
    <definedName name="solver_cvg" localSheetId="9" hidden="1">0.0001</definedName>
    <definedName name="solver_drv" localSheetId="1" hidden="1">2</definedName>
    <definedName name="solver_drv" localSheetId="4" hidden="1">2</definedName>
    <definedName name="solver_drv" localSheetId="5" hidden="1">2</definedName>
    <definedName name="solver_drv" localSheetId="9" hidden="1">1</definedName>
    <definedName name="solver_eng" localSheetId="1" hidden="1">3</definedName>
    <definedName name="solver_eng" localSheetId="4" hidden="1">3</definedName>
    <definedName name="solver_eng" localSheetId="5" hidden="1">3</definedName>
    <definedName name="solver_eng" localSheetId="7" hidden="1">1</definedName>
    <definedName name="solver_eng" localSheetId="9" hidden="1">1</definedName>
    <definedName name="solver_est" localSheetId="1" hidden="1">1</definedName>
    <definedName name="solver_est" localSheetId="4" hidden="1">1</definedName>
    <definedName name="solver_est" localSheetId="5" hidden="1">1</definedName>
    <definedName name="solver_est" localSheetId="9" hidden="1">1</definedName>
    <definedName name="solver_itr" localSheetId="1" hidden="1">2147483647</definedName>
    <definedName name="solver_itr" localSheetId="4" hidden="1">2147483647</definedName>
    <definedName name="solver_itr" localSheetId="5" hidden="1">2147483647</definedName>
    <definedName name="solver_itr" localSheetId="9" hidden="1">2147483647</definedName>
    <definedName name="solver_lhs1" localSheetId="1" hidden="1">'2. Hotel Break-Even'!$C$29</definedName>
    <definedName name="solver_lhs1" localSheetId="4" hidden="1">'4. Hotel Optimierung'!$C$29</definedName>
    <definedName name="solver_lhs1" localSheetId="5" hidden="1">'5. Hotel Mengenanpasser'!$C$30</definedName>
    <definedName name="solver_lhs2" localSheetId="1" hidden="1">'2. Hotel Break-Even'!$C$29</definedName>
    <definedName name="solver_lhs2" localSheetId="4" hidden="1">'4. Hotel Optimierung'!$C$29</definedName>
    <definedName name="solver_lhs2" localSheetId="5" hidden="1">'5. Hotel Mengenanpasser'!$C$30</definedName>
    <definedName name="solver_lhs3" localSheetId="1" hidden="1">'2. Hotel Break-Even'!$E$29</definedName>
    <definedName name="solver_lhs3" localSheetId="4" hidden="1">'4. Hotel Optimierung'!$E$29</definedName>
    <definedName name="solver_lhs3" localSheetId="5" hidden="1">'5. Hotel Mengenanpasser'!$E$30</definedName>
    <definedName name="solver_lhs4" localSheetId="1" hidden="1">'2. Hotel Break-Even'!$E$29</definedName>
    <definedName name="solver_lhs4" localSheetId="4" hidden="1">'4. Hotel Optimierung'!$E$29</definedName>
    <definedName name="solver_lhs4" localSheetId="5" hidden="1">'5. Hotel Mengenanpasser'!$E$30</definedName>
    <definedName name="solver_mip" localSheetId="1" hidden="1">2147483647</definedName>
    <definedName name="solver_mip" localSheetId="4" hidden="1">2147483647</definedName>
    <definedName name="solver_mip" localSheetId="5" hidden="1">2147483647</definedName>
    <definedName name="solver_mip" localSheetId="9" hidden="1">2147483647</definedName>
    <definedName name="solver_mni" localSheetId="1" hidden="1">30</definedName>
    <definedName name="solver_mni" localSheetId="4" hidden="1">30</definedName>
    <definedName name="solver_mni" localSheetId="5" hidden="1">30</definedName>
    <definedName name="solver_mni" localSheetId="9" hidden="1">30</definedName>
    <definedName name="solver_mrt" localSheetId="1" hidden="1">0.5</definedName>
    <definedName name="solver_mrt" localSheetId="4" hidden="1">0.5</definedName>
    <definedName name="solver_mrt" localSheetId="5" hidden="1">0.5</definedName>
    <definedName name="solver_mrt" localSheetId="9" hidden="1">0.075</definedName>
    <definedName name="solver_msl" localSheetId="1" hidden="1">2</definedName>
    <definedName name="solver_msl" localSheetId="4" hidden="1">2</definedName>
    <definedName name="solver_msl" localSheetId="5" hidden="1">2</definedName>
    <definedName name="solver_msl" localSheetId="9" hidden="1">2</definedName>
    <definedName name="solver_neg" localSheetId="1" hidden="1">1</definedName>
    <definedName name="solver_neg" localSheetId="4" hidden="1">1</definedName>
    <definedName name="solver_neg" localSheetId="5" hidden="1">1</definedName>
    <definedName name="solver_neg" localSheetId="7" hidden="1">1</definedName>
    <definedName name="solver_neg" localSheetId="9" hidden="1">1</definedName>
    <definedName name="solver_nod" localSheetId="1" hidden="1">2147483647</definedName>
    <definedName name="solver_nod" localSheetId="4" hidden="1">2147483647</definedName>
    <definedName name="solver_nod" localSheetId="5" hidden="1">2147483647</definedName>
    <definedName name="solver_nod" localSheetId="9" hidden="1">2147483647</definedName>
    <definedName name="solver_num" localSheetId="1" hidden="1">4</definedName>
    <definedName name="solver_num" localSheetId="4" hidden="1">4</definedName>
    <definedName name="solver_num" localSheetId="5" hidden="1">4</definedName>
    <definedName name="solver_num" localSheetId="7" hidden="1">0</definedName>
    <definedName name="solver_num" localSheetId="9" hidden="1">0</definedName>
    <definedName name="solver_nwt" localSheetId="1" hidden="1">1</definedName>
    <definedName name="solver_nwt" localSheetId="4" hidden="1">1</definedName>
    <definedName name="solver_nwt" localSheetId="5" hidden="1">1</definedName>
    <definedName name="solver_nwt" localSheetId="9" hidden="1">1</definedName>
    <definedName name="solver_opt" localSheetId="1" hidden="1">'2. Hotel Break-Even'!$G$23</definedName>
    <definedName name="solver_opt" localSheetId="4" hidden="1">'4. Hotel Optimierung'!$G$23</definedName>
    <definedName name="solver_opt" localSheetId="5" hidden="1">'5. Hotel Mengenanpasser'!$G$24</definedName>
    <definedName name="solver_opt" localSheetId="7" hidden="1">Airline!$G$30</definedName>
    <definedName name="solver_opt" localSheetId="9" hidden="1">'Katalog-Reiseveranstalter'!$G$23</definedName>
    <definedName name="solver_pre" localSheetId="1" hidden="1">0.00000000001</definedName>
    <definedName name="solver_pre" localSheetId="4" hidden="1">0.00000000001</definedName>
    <definedName name="solver_pre" localSheetId="5" hidden="1">0.00000000001</definedName>
    <definedName name="solver_pre" localSheetId="9" hidden="1">0.000001</definedName>
    <definedName name="solver_rbv" localSheetId="1" hidden="1">2</definedName>
    <definedName name="solver_rbv" localSheetId="4" hidden="1">2</definedName>
    <definedName name="solver_rbv" localSheetId="5" hidden="1">2</definedName>
    <definedName name="solver_rbv" localSheetId="9" hidden="1">1</definedName>
    <definedName name="solver_rel1" localSheetId="1" hidden="1">1</definedName>
    <definedName name="solver_rel1" localSheetId="4" hidden="1">1</definedName>
    <definedName name="solver_rel1" localSheetId="5" hidden="1">1</definedName>
    <definedName name="solver_rel2" localSheetId="1" hidden="1">3</definedName>
    <definedName name="solver_rel2" localSheetId="4" hidden="1">3</definedName>
    <definedName name="solver_rel2" localSheetId="5" hidden="1">3</definedName>
    <definedName name="solver_rel3" localSheetId="1" hidden="1">1</definedName>
    <definedName name="solver_rel3" localSheetId="4" hidden="1">1</definedName>
    <definedName name="solver_rel3" localSheetId="5" hidden="1">1</definedName>
    <definedName name="solver_rel4" localSheetId="1" hidden="1">3</definedName>
    <definedName name="solver_rel4" localSheetId="4" hidden="1">3</definedName>
    <definedName name="solver_rel4" localSheetId="5" hidden="1">3</definedName>
    <definedName name="solver_rhs1" localSheetId="1" hidden="1">100%</definedName>
    <definedName name="solver_rhs1" localSheetId="4" hidden="1">100%</definedName>
    <definedName name="solver_rhs1" localSheetId="5" hidden="1">100%</definedName>
    <definedName name="solver_rhs2" localSheetId="1" hidden="1">0%</definedName>
    <definedName name="solver_rhs2" localSheetId="4" hidden="1">0%</definedName>
    <definedName name="solver_rhs2" localSheetId="5" hidden="1">0%</definedName>
    <definedName name="solver_rhs3" localSheetId="1" hidden="1">'2. Hotel Break-Even'!$G$29</definedName>
    <definedName name="solver_rhs3" localSheetId="4" hidden="1">'4. Hotel Optimierung'!$G$29</definedName>
    <definedName name="solver_rhs3" localSheetId="5" hidden="1">'5. Hotel Mengenanpasser'!$G$30</definedName>
    <definedName name="solver_rhs4" localSheetId="1" hidden="1">0</definedName>
    <definedName name="solver_rhs4" localSheetId="4" hidden="1">0</definedName>
    <definedName name="solver_rhs4" localSheetId="5" hidden="1">0</definedName>
    <definedName name="solver_rlx" localSheetId="1" hidden="1">2</definedName>
    <definedName name="solver_rlx" localSheetId="4" hidden="1">2</definedName>
    <definedName name="solver_rlx" localSheetId="5" hidden="1">2</definedName>
    <definedName name="solver_rlx" localSheetId="9" hidden="1">2</definedName>
    <definedName name="solver_rsd" localSheetId="1" hidden="1">0</definedName>
    <definedName name="solver_rsd" localSheetId="4" hidden="1">0</definedName>
    <definedName name="solver_rsd" localSheetId="5" hidden="1">0</definedName>
    <definedName name="solver_rsd" localSheetId="9" hidden="1">0</definedName>
    <definedName name="solver_scl" localSheetId="1" hidden="1">1</definedName>
    <definedName name="solver_scl" localSheetId="4" hidden="1">1</definedName>
    <definedName name="solver_scl" localSheetId="5" hidden="1">1</definedName>
    <definedName name="solver_scl" localSheetId="9" hidden="1">1</definedName>
    <definedName name="solver_sho" localSheetId="1" hidden="1">2</definedName>
    <definedName name="solver_sho" localSheetId="4" hidden="1">2</definedName>
    <definedName name="solver_sho" localSheetId="5" hidden="1">2</definedName>
    <definedName name="solver_sho" localSheetId="9" hidden="1">2</definedName>
    <definedName name="solver_ssz" localSheetId="1" hidden="1">100</definedName>
    <definedName name="solver_ssz" localSheetId="4" hidden="1">100</definedName>
    <definedName name="solver_ssz" localSheetId="5" hidden="1">100</definedName>
    <definedName name="solver_ssz" localSheetId="9" hidden="1">100</definedName>
    <definedName name="solver_tim" localSheetId="1" hidden="1">2147483647</definedName>
    <definedName name="solver_tim" localSheetId="4" hidden="1">2147483647</definedName>
    <definedName name="solver_tim" localSheetId="5" hidden="1">2147483647</definedName>
    <definedName name="solver_tim" localSheetId="9" hidden="1">2147483647</definedName>
    <definedName name="solver_tol" localSheetId="1" hidden="1">0.01</definedName>
    <definedName name="solver_tol" localSheetId="4" hidden="1">0.01</definedName>
    <definedName name="solver_tol" localSheetId="5" hidden="1">0.01</definedName>
    <definedName name="solver_tol" localSheetId="9" hidden="1">0.01</definedName>
    <definedName name="solver_typ" localSheetId="1" hidden="1">3</definedName>
    <definedName name="solver_typ" localSheetId="4" hidden="1">3</definedName>
    <definedName name="solver_typ" localSheetId="5" hidden="1">3</definedName>
    <definedName name="solver_typ" localSheetId="7" hidden="1">1</definedName>
    <definedName name="solver_typ" localSheetId="9" hidden="1">1</definedName>
    <definedName name="solver_val" localSheetId="1" hidden="1">200000</definedName>
    <definedName name="solver_val" localSheetId="4" hidden="1">200000</definedName>
    <definedName name="solver_val" localSheetId="5" hidden="1">200000</definedName>
    <definedName name="solver_val" localSheetId="7" hidden="1">0</definedName>
    <definedName name="solver_val" localSheetId="9" hidden="1">0</definedName>
    <definedName name="solver_ver" localSheetId="1" hidden="1">3</definedName>
    <definedName name="solver_ver" localSheetId="4" hidden="1">3</definedName>
    <definedName name="solver_ver" localSheetId="5" hidden="1">3</definedName>
    <definedName name="solver_ver" localSheetId="7" hidden="1">3</definedName>
    <definedName name="solver_ver" localSheetId="9" hidden="1">3</definedName>
  </definedNames>
  <calcPr calcId="152511" calcOnSave="0" concurrentCalc="0" concurrentManualCount="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6" l="1"/>
  <c r="G26" i="6"/>
  <c r="E26" i="6"/>
  <c r="E27" i="6"/>
  <c r="D21" i="6"/>
  <c r="C21" i="6"/>
  <c r="D6" i="6"/>
  <c r="D7" i="6"/>
  <c r="G6" i="6"/>
  <c r="D8" i="6"/>
  <c r="D10" i="6"/>
  <c r="C10" i="6"/>
  <c r="C22" i="6"/>
  <c r="E28" i="6"/>
  <c r="C8" i="6"/>
  <c r="D30" i="20"/>
  <c r="D12" i="20"/>
  <c r="D15" i="20"/>
  <c r="C12" i="20"/>
  <c r="G6" i="20"/>
  <c r="G7" i="20"/>
  <c r="G10" i="20"/>
  <c r="D7" i="20"/>
  <c r="D8" i="20"/>
  <c r="D9" i="20"/>
  <c r="D10" i="20"/>
  <c r="C10" i="20"/>
  <c r="B5" i="19"/>
  <c r="C5" i="19"/>
  <c r="B6" i="19"/>
  <c r="C6" i="19"/>
  <c r="B7" i="19"/>
  <c r="C7" i="19"/>
  <c r="B8" i="19"/>
  <c r="C8" i="19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B21" i="19"/>
  <c r="C21" i="19"/>
  <c r="B22" i="19"/>
  <c r="C22" i="19"/>
  <c r="B23" i="19"/>
  <c r="C23" i="19"/>
  <c r="B24" i="19"/>
  <c r="C24" i="19"/>
  <c r="B25" i="19"/>
  <c r="C25" i="19"/>
  <c r="B26" i="19"/>
  <c r="C26" i="19"/>
  <c r="B27" i="19"/>
  <c r="C27" i="19"/>
  <c r="B28" i="19"/>
  <c r="C28" i="19"/>
  <c r="B29" i="19"/>
  <c r="C29" i="19"/>
  <c r="B30" i="19"/>
  <c r="C30" i="19"/>
  <c r="B31" i="19"/>
  <c r="C31" i="19"/>
  <c r="B32" i="19"/>
  <c r="C32" i="19"/>
  <c r="B33" i="19"/>
  <c r="C33" i="19"/>
  <c r="B34" i="19"/>
  <c r="C34" i="19"/>
  <c r="B35" i="19"/>
  <c r="C35" i="19"/>
  <c r="B36" i="19"/>
  <c r="C36" i="19"/>
  <c r="B37" i="19"/>
  <c r="C37" i="19"/>
  <c r="B38" i="19"/>
  <c r="C38" i="19"/>
  <c r="B39" i="19"/>
  <c r="C39" i="19"/>
  <c r="B40" i="19"/>
  <c r="C40" i="19"/>
  <c r="B41" i="19"/>
  <c r="C41" i="19"/>
  <c r="B42" i="19"/>
  <c r="C42" i="19"/>
  <c r="B43" i="19"/>
  <c r="C43" i="19"/>
  <c r="B44" i="19"/>
  <c r="C44" i="19"/>
  <c r="B45" i="19"/>
  <c r="C45" i="19"/>
  <c r="B46" i="19"/>
  <c r="C46" i="19"/>
  <c r="B47" i="19"/>
  <c r="C47" i="19"/>
  <c r="B48" i="19"/>
  <c r="C48" i="19"/>
  <c r="B49" i="19"/>
  <c r="C49" i="19"/>
  <c r="B50" i="19"/>
  <c r="C50" i="19"/>
  <c r="B51" i="19"/>
  <c r="C51" i="19"/>
  <c r="B52" i="19"/>
  <c r="C52" i="19"/>
  <c r="B53" i="19"/>
  <c r="C53" i="19"/>
  <c r="B54" i="19"/>
  <c r="C54" i="19"/>
  <c r="B55" i="19"/>
  <c r="C55" i="19"/>
  <c r="B56" i="19"/>
  <c r="C56" i="19"/>
  <c r="B57" i="19"/>
  <c r="C57" i="19"/>
  <c r="B58" i="19"/>
  <c r="C58" i="19"/>
  <c r="B59" i="19"/>
  <c r="C59" i="19"/>
  <c r="B60" i="19"/>
  <c r="C60" i="19"/>
  <c r="B61" i="19"/>
  <c r="C61" i="19"/>
  <c r="B62" i="19"/>
  <c r="C62" i="19"/>
  <c r="B63" i="19"/>
  <c r="C63" i="19"/>
  <c r="B64" i="19"/>
  <c r="C64" i="19"/>
  <c r="B65" i="19"/>
  <c r="C65" i="19"/>
  <c r="B66" i="19"/>
  <c r="C66" i="19"/>
  <c r="B67" i="19"/>
  <c r="C67" i="19"/>
  <c r="B68" i="19"/>
  <c r="C68" i="19"/>
  <c r="B69" i="19"/>
  <c r="C69" i="19"/>
  <c r="B70" i="19"/>
  <c r="C70" i="19"/>
  <c r="B71" i="19"/>
  <c r="C71" i="19"/>
  <c r="B72" i="19"/>
  <c r="C72" i="19"/>
  <c r="B73" i="19"/>
  <c r="C73" i="19"/>
  <c r="B74" i="19"/>
  <c r="C74" i="19"/>
  <c r="B75" i="19"/>
  <c r="C75" i="19"/>
  <c r="B76" i="19"/>
  <c r="C76" i="19"/>
  <c r="B77" i="19"/>
  <c r="C77" i="19"/>
  <c r="B78" i="19"/>
  <c r="C78" i="19"/>
  <c r="B79" i="19"/>
  <c r="C79" i="19"/>
  <c r="B80" i="19"/>
  <c r="C80" i="19"/>
  <c r="B81" i="19"/>
  <c r="C81" i="19"/>
  <c r="B82" i="19"/>
  <c r="C82" i="19"/>
  <c r="B83" i="19"/>
  <c r="C83" i="19"/>
  <c r="B84" i="19"/>
  <c r="C84" i="19"/>
  <c r="B85" i="19"/>
  <c r="C85" i="19"/>
  <c r="B86" i="19"/>
  <c r="C86" i="19"/>
  <c r="B87" i="19"/>
  <c r="C87" i="19"/>
  <c r="B88" i="19"/>
  <c r="C88" i="19"/>
  <c r="B89" i="19"/>
  <c r="C89" i="19"/>
  <c r="B90" i="19"/>
  <c r="C90" i="19"/>
  <c r="B91" i="19"/>
  <c r="C91" i="19"/>
  <c r="B92" i="19"/>
  <c r="C92" i="19"/>
  <c r="B93" i="19"/>
  <c r="C93" i="19"/>
  <c r="B94" i="19"/>
  <c r="C94" i="19"/>
  <c r="B95" i="19"/>
  <c r="C95" i="19"/>
  <c r="B96" i="19"/>
  <c r="C96" i="19"/>
  <c r="B97" i="19"/>
  <c r="C97" i="19"/>
  <c r="B98" i="19"/>
  <c r="C98" i="19"/>
  <c r="B99" i="19"/>
  <c r="C99" i="19"/>
  <c r="B100" i="19"/>
  <c r="C100" i="19"/>
  <c r="B101" i="19"/>
  <c r="C101" i="19"/>
  <c r="B102" i="19"/>
  <c r="C102" i="19"/>
  <c r="B103" i="19"/>
  <c r="C103" i="19"/>
  <c r="B104" i="19"/>
  <c r="C104" i="19"/>
  <c r="H31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32" i="6"/>
  <c r="C9" i="6"/>
  <c r="C19" i="6"/>
  <c r="C16" i="6"/>
  <c r="C18" i="6"/>
  <c r="C20" i="6"/>
  <c r="C17" i="6"/>
  <c r="E30" i="20"/>
  <c r="D22" i="20"/>
  <c r="C22" i="20"/>
  <c r="C21" i="20"/>
  <c r="C20" i="20"/>
  <c r="C19" i="20"/>
  <c r="C18" i="20"/>
  <c r="C17" i="20"/>
  <c r="F10" i="20"/>
  <c r="G53" i="20"/>
  <c r="E53" i="20"/>
  <c r="G31" i="6"/>
  <c r="C27" i="7"/>
  <c r="D27" i="7"/>
  <c r="D20" i="7"/>
  <c r="G30" i="7"/>
  <c r="D19" i="7"/>
  <c r="D17" i="7"/>
  <c r="D14" i="7"/>
  <c r="F30" i="7"/>
  <c r="C11" i="7"/>
  <c r="F9" i="7"/>
  <c r="F21" i="7"/>
  <c r="C6" i="7"/>
  <c r="G32" i="12"/>
  <c r="E29" i="12"/>
  <c r="D21" i="12"/>
  <c r="F9" i="12"/>
  <c r="C29" i="12"/>
  <c r="D29" i="12"/>
  <c r="C9" i="12"/>
  <c r="B45" i="11"/>
  <c r="C45" i="11"/>
  <c r="B44" i="11"/>
  <c r="C44" i="11"/>
  <c r="B43" i="11"/>
  <c r="C43" i="11"/>
  <c r="B42" i="11"/>
  <c r="C42" i="11"/>
  <c r="B41" i="11"/>
  <c r="C41" i="11"/>
  <c r="B40" i="11"/>
  <c r="C40" i="11"/>
  <c r="B39" i="11"/>
  <c r="C39" i="11"/>
  <c r="B38" i="11"/>
  <c r="C38" i="11"/>
  <c r="B37" i="11"/>
  <c r="C37" i="11"/>
  <c r="B36" i="11"/>
  <c r="C36" i="11"/>
  <c r="B35" i="11"/>
  <c r="C35" i="11"/>
  <c r="B34" i="11"/>
  <c r="C34" i="11"/>
  <c r="B33" i="11"/>
  <c r="C33" i="11"/>
  <c r="B32" i="11"/>
  <c r="C32" i="11"/>
  <c r="B31" i="11"/>
  <c r="C31" i="11"/>
  <c r="B30" i="11"/>
  <c r="C30" i="11"/>
  <c r="B29" i="11"/>
  <c r="C29" i="11"/>
  <c r="B28" i="11"/>
  <c r="C28" i="11"/>
  <c r="B27" i="11"/>
  <c r="C27" i="11"/>
  <c r="B26" i="11"/>
  <c r="C26" i="11"/>
  <c r="B25" i="11"/>
  <c r="C25" i="11"/>
  <c r="B24" i="11"/>
  <c r="C24" i="11"/>
  <c r="B23" i="11"/>
  <c r="C23" i="11"/>
  <c r="B22" i="11"/>
  <c r="C22" i="11"/>
  <c r="B21" i="11"/>
  <c r="C21" i="11"/>
  <c r="B20" i="11"/>
  <c r="C20" i="11"/>
  <c r="B19" i="11"/>
  <c r="C19" i="11"/>
  <c r="B18" i="11"/>
  <c r="C18" i="11"/>
  <c r="B17" i="11"/>
  <c r="C17" i="11"/>
  <c r="B16" i="11"/>
  <c r="C16" i="11"/>
  <c r="B15" i="11"/>
  <c r="C15" i="11"/>
  <c r="B14" i="11"/>
  <c r="C14" i="11"/>
  <c r="B13" i="11"/>
  <c r="C13" i="11"/>
  <c r="B12" i="11"/>
  <c r="C12" i="11"/>
  <c r="B11" i="11"/>
  <c r="C11" i="11"/>
  <c r="B10" i="11"/>
  <c r="C10" i="11"/>
  <c r="B9" i="11"/>
  <c r="C9" i="11"/>
  <c r="B8" i="11"/>
  <c r="C8" i="11"/>
  <c r="B7" i="11"/>
  <c r="C7" i="11"/>
  <c r="B6" i="11"/>
  <c r="C6" i="11"/>
  <c r="G52" i="9"/>
  <c r="E29" i="9"/>
  <c r="D29" i="9"/>
  <c r="G7" i="9"/>
  <c r="D21" i="9"/>
  <c r="C21" i="9"/>
  <c r="C20" i="9"/>
  <c r="C19" i="9"/>
  <c r="C18" i="9"/>
  <c r="C17" i="9"/>
  <c r="C16" i="9"/>
  <c r="F9" i="9"/>
  <c r="C9" i="9"/>
  <c r="C29" i="8"/>
  <c r="G24" i="8"/>
  <c r="G23" i="8"/>
  <c r="F23" i="8"/>
  <c r="D23" i="8"/>
  <c r="C23" i="8"/>
  <c r="G22" i="8"/>
  <c r="F22" i="8"/>
  <c r="D22" i="8"/>
  <c r="C22" i="8"/>
  <c r="C21" i="8"/>
  <c r="C20" i="8"/>
  <c r="C19" i="8"/>
  <c r="C18" i="8"/>
  <c r="C17" i="8"/>
  <c r="G15" i="8"/>
  <c r="F15" i="8"/>
  <c r="C15" i="8"/>
  <c r="D14" i="8"/>
  <c r="D12" i="8"/>
  <c r="C12" i="8"/>
  <c r="G10" i="8"/>
  <c r="F10" i="8"/>
  <c r="D10" i="8"/>
  <c r="C10" i="8"/>
  <c r="C9" i="8"/>
  <c r="F8" i="8"/>
  <c r="C8" i="8"/>
  <c r="F7" i="8"/>
  <c r="C7" i="8"/>
  <c r="C16" i="7"/>
  <c r="E27" i="7"/>
  <c r="G23" i="20"/>
  <c r="C53" i="20"/>
  <c r="D8" i="9"/>
  <c r="D6" i="9"/>
  <c r="D9" i="9"/>
  <c r="E52" i="9"/>
  <c r="G6" i="9"/>
  <c r="G9" i="9"/>
  <c r="G22" i="9"/>
  <c r="C52" i="9"/>
  <c r="D11" i="9"/>
  <c r="D14" i="9"/>
  <c r="F52" i="9"/>
  <c r="D7" i="9"/>
  <c r="C20" i="12"/>
  <c r="C19" i="12"/>
  <c r="C18" i="12"/>
  <c r="C17" i="12"/>
  <c r="C16" i="12"/>
  <c r="C21" i="12"/>
  <c r="G6" i="12"/>
  <c r="G9" i="12"/>
  <c r="G22" i="12"/>
  <c r="C32" i="12"/>
  <c r="D6" i="12"/>
  <c r="D11" i="12"/>
  <c r="D14" i="12"/>
  <c r="C14" i="12"/>
  <c r="D7" i="12"/>
  <c r="D8" i="12"/>
  <c r="C17" i="7"/>
  <c r="C18" i="7"/>
  <c r="D6" i="7"/>
  <c r="G6" i="7"/>
  <c r="G21" i="7"/>
  <c r="C30" i="7"/>
  <c r="D7" i="7"/>
  <c r="C19" i="7"/>
  <c r="C9" i="7"/>
  <c r="C13" i="7"/>
  <c r="C14" i="7"/>
  <c r="D8" i="7"/>
  <c r="E31" i="6"/>
  <c r="C7" i="20"/>
  <c r="D22" i="9"/>
  <c r="G23" i="9"/>
  <c r="B52" i="9"/>
  <c r="C11" i="9"/>
  <c r="C14" i="9"/>
  <c r="D9" i="12"/>
  <c r="D22" i="12"/>
  <c r="F32" i="12"/>
  <c r="C11" i="12"/>
  <c r="G10" i="6"/>
  <c r="G22" i="6"/>
  <c r="C31" i="6"/>
  <c r="C20" i="7"/>
  <c r="G9" i="7"/>
  <c r="D9" i="7"/>
  <c r="D21" i="7"/>
  <c r="F10" i="6"/>
  <c r="F22" i="6"/>
  <c r="D31" i="6"/>
  <c r="D23" i="20"/>
  <c r="F53" i="20"/>
  <c r="C15" i="20"/>
  <c r="C22" i="9"/>
  <c r="D52" i="9"/>
  <c r="E32" i="12"/>
  <c r="D32" i="12"/>
  <c r="C22" i="12"/>
  <c r="G23" i="12"/>
  <c r="B32" i="12"/>
  <c r="E30" i="7"/>
  <c r="G22" i="7"/>
  <c r="B30" i="7"/>
  <c r="C21" i="7"/>
  <c r="D30" i="7"/>
  <c r="D22" i="6"/>
  <c r="B31" i="6"/>
  <c r="F31" i="6"/>
  <c r="G24" i="20"/>
  <c r="B53" i="20"/>
  <c r="C23" i="20"/>
  <c r="D53" i="20"/>
  <c r="G23" i="6"/>
</calcChain>
</file>

<file path=xl/sharedStrings.xml><?xml version="1.0" encoding="utf-8"?>
<sst xmlns="http://schemas.openxmlformats.org/spreadsheetml/2006/main" count="395" uniqueCount="154">
  <si>
    <t>Kosten:</t>
  </si>
  <si>
    <t>Wäschereinigung (extern)</t>
  </si>
  <si>
    <t>Miete/Pacht/Gebäudezins</t>
  </si>
  <si>
    <t>Personalkosten</t>
  </si>
  <si>
    <t>Abschreibungen Inventar</t>
  </si>
  <si>
    <t>Umsatzerlöse:</t>
  </si>
  <si>
    <t>Sonstiges</t>
  </si>
  <si>
    <t>Werbung / PR</t>
  </si>
  <si>
    <t>Anzahl Zimmer:</t>
  </si>
  <si>
    <t>Wareneinsatz &amp; Verbrauchsartikel</t>
  </si>
  <si>
    <t>Öffnungstage im Jahr:</t>
  </si>
  <si>
    <t>B. Sprungfixe Kosten:</t>
  </si>
  <si>
    <t>C. Fixkosten:</t>
  </si>
  <si>
    <t>D. Variable Erlöse</t>
  </si>
  <si>
    <t>E. Sprungfixe Erlöse</t>
  </si>
  <si>
    <t>G. Gesamtkosten/Jahr (A+B+C):</t>
  </si>
  <si>
    <t>H. Gesamterlöse/Jahr (D+E+F):</t>
  </si>
  <si>
    <t>Gewinn/Jahr (H-G):</t>
  </si>
  <si>
    <r>
      <rPr>
        <sz val="11"/>
        <color theme="1"/>
        <rFont val="Symbol"/>
        <family val="1"/>
        <charset val="2"/>
      </rPr>
      <t xml:space="preserve">Æ </t>
    </r>
    <r>
      <rPr>
        <sz val="11"/>
        <color theme="1"/>
        <rFont val="Calibri"/>
        <family val="2"/>
        <scheme val="minor"/>
      </rPr>
      <t>Belegung:</t>
    </r>
  </si>
  <si>
    <t>Zimmer/Jahr:</t>
  </si>
  <si>
    <t>Prozent:</t>
  </si>
  <si>
    <t>Gesamte sprungfixe Kosten</t>
  </si>
  <si>
    <r>
      <rPr>
        <sz val="11"/>
        <color theme="1"/>
        <rFont val="Symbol"/>
        <family val="1"/>
        <charset val="2"/>
      </rPr>
      <t>Æ Ko</t>
    </r>
    <r>
      <rPr>
        <sz val="11"/>
        <color theme="1"/>
        <rFont val="Calibri"/>
        <family val="2"/>
        <scheme val="minor"/>
      </rPr>
      <t>sten/Zimmer</t>
    </r>
  </si>
  <si>
    <t>Pro Jahr:</t>
  </si>
  <si>
    <r>
      <rPr>
        <sz val="11"/>
        <color theme="1"/>
        <rFont val="Symbol"/>
        <family val="1"/>
        <charset val="2"/>
      </rPr>
      <t xml:space="preserve">Æ </t>
    </r>
    <r>
      <rPr>
        <sz val="11"/>
        <color theme="1"/>
        <rFont val="Calibri"/>
        <family val="2"/>
        <scheme val="minor"/>
      </rPr>
      <t>Erlös/verk. Zimmer</t>
    </r>
  </si>
  <si>
    <t>keine</t>
  </si>
  <si>
    <t>Gesamte sprungfixe Erlöse</t>
  </si>
  <si>
    <t>Gesamte Fixkosten</t>
  </si>
  <si>
    <r>
      <t>G</t>
    </r>
    <r>
      <rPr>
        <i/>
        <sz val="11"/>
        <color theme="1"/>
        <rFont val="Calibri"/>
        <family val="2"/>
        <scheme val="minor"/>
      </rPr>
      <t>esamte variable Kosten:</t>
    </r>
  </si>
  <si>
    <t>Gesamte variable Umsätze:</t>
  </si>
  <si>
    <t>Gesamte Fixerlöse</t>
  </si>
  <si>
    <t>F. Fixerlöse</t>
  </si>
  <si>
    <t>&lt;=</t>
  </si>
  <si>
    <t>Nebenbedingungen:</t>
  </si>
  <si>
    <t>Gewinn/Jahr</t>
  </si>
  <si>
    <t>Umsatz/Jahr</t>
  </si>
  <si>
    <t>Kosten/Jahr</t>
  </si>
  <si>
    <t>Fixkosten/Jahr</t>
  </si>
  <si>
    <t>Variable Kosten/Jahr</t>
  </si>
  <si>
    <t>Sprungfix-K./Jahr</t>
  </si>
  <si>
    <t xml:space="preserve">Provisionen </t>
  </si>
  <si>
    <r>
      <rPr>
        <b/>
        <sz val="14"/>
        <color theme="1"/>
        <rFont val="Calibri"/>
        <family val="2"/>
        <scheme val="minor"/>
      </rPr>
      <t>Geschäftszahlen Vorjahr Hotel Garni</t>
    </r>
    <r>
      <rPr>
        <sz val="14"/>
        <color theme="1"/>
        <rFont val="Calibri"/>
        <family val="2"/>
        <scheme val="minor"/>
      </rPr>
      <t xml:space="preserve"> (nur DZ + Frühstück)</t>
    </r>
  </si>
  <si>
    <t>Vorjahr:</t>
  </si>
  <si>
    <t>Arbeitstage/Jahr:</t>
  </si>
  <si>
    <t>Eingaben aus GuV/KLR/Statistik</t>
  </si>
  <si>
    <t>Transfer/Reiseleitung vor Ort</t>
  </si>
  <si>
    <t>Optionen Hotelzimmer/Flüge</t>
  </si>
  <si>
    <t>Pro PAX:</t>
  </si>
  <si>
    <r>
      <rPr>
        <sz val="11"/>
        <color theme="1"/>
        <rFont val="Symbol"/>
        <family val="1"/>
        <charset val="2"/>
      </rPr>
      <t xml:space="preserve">Æ </t>
    </r>
    <r>
      <rPr>
        <sz val="11"/>
        <color theme="1"/>
        <rFont val="Calibri"/>
        <family val="2"/>
        <scheme val="minor"/>
      </rPr>
      <t>Kosten/PAX</t>
    </r>
  </si>
  <si>
    <t>Bordverpflegung</t>
  </si>
  <si>
    <t>Fluggast-Gebühren</t>
  </si>
  <si>
    <t>A. Variable Kosten (beförderungsabh.):</t>
  </si>
  <si>
    <t xml:space="preserve"> Vertriebs-Fixkosten: Werbung, PR, etc.</t>
  </si>
  <si>
    <t>Stations-Fixkosten (Miete, Personal, etc.)</t>
  </si>
  <si>
    <t>Flotten-Kosten (Leasing, Kapital,...)</t>
  </si>
  <si>
    <r>
      <rPr>
        <sz val="11"/>
        <color theme="1"/>
        <rFont val="Symbol"/>
        <family val="1"/>
        <charset val="2"/>
      </rPr>
      <t>Æ Ko</t>
    </r>
    <r>
      <rPr>
        <sz val="11"/>
        <color theme="1"/>
        <rFont val="Calibri"/>
        <family val="2"/>
        <scheme val="minor"/>
      </rPr>
      <t>sten/PAX</t>
    </r>
  </si>
  <si>
    <t>Passagiertickets</t>
  </si>
  <si>
    <r>
      <rPr>
        <sz val="11"/>
        <color theme="1"/>
        <rFont val="Symbol"/>
        <family val="1"/>
        <charset val="2"/>
      </rPr>
      <t xml:space="preserve">Æ </t>
    </r>
    <r>
      <rPr>
        <sz val="11"/>
        <color theme="1"/>
        <rFont val="Calibri"/>
        <family val="2"/>
        <scheme val="minor"/>
      </rPr>
      <t>Kosten/Flug</t>
    </r>
  </si>
  <si>
    <t>PAXe / Flug:</t>
  </si>
  <si>
    <r>
      <rPr>
        <sz val="11"/>
        <color theme="1"/>
        <rFont val="Symbol"/>
        <family val="1"/>
        <charset val="2"/>
      </rPr>
      <t xml:space="preserve">Æ </t>
    </r>
    <r>
      <rPr>
        <sz val="11"/>
        <color theme="1"/>
        <rFont val="Calibri"/>
        <family val="2"/>
        <scheme val="minor"/>
      </rPr>
      <t>Sitzladefaktor:</t>
    </r>
  </si>
  <si>
    <t>Provisionen (4%)</t>
  </si>
  <si>
    <t>Flugereignisabhängige Kosten 
(Besatzung, Kerosin, Wartung, Abfertigung, Start-/Landegebühr,…)</t>
  </si>
  <si>
    <r>
      <rPr>
        <sz val="11"/>
        <color theme="1"/>
        <rFont val="Symbol"/>
        <family val="1"/>
        <charset val="2"/>
      </rPr>
      <t xml:space="preserve">Æ </t>
    </r>
    <r>
      <rPr>
        <sz val="11"/>
        <color theme="1"/>
        <rFont val="Calibri"/>
        <family val="2"/>
        <scheme val="minor"/>
      </rPr>
      <t>Erlös/PAX</t>
    </r>
  </si>
  <si>
    <t>PAX/Jahr</t>
  </si>
  <si>
    <t>G. Gesamtkosten (A+B+C):</t>
  </si>
  <si>
    <t>H. Gesamterlöse (D+E+F):</t>
  </si>
  <si>
    <t>Allgemeine Verwaltungskosten (IT, etc.)</t>
  </si>
  <si>
    <t>Auslastung je Flug:</t>
  </si>
  <si>
    <t>Frachtraum vermietet</t>
  </si>
  <si>
    <t>Kapazitätsrestriktion Flotte im Netz:</t>
  </si>
  <si>
    <t>Anzahl Flüge pro Jahr laut Flugplan</t>
  </si>
  <si>
    <t>Geschäftsmodell klassischer Pauschal-Reiseveranstalter</t>
  </si>
  <si>
    <t>A. Variable Kosten (pro Tour)</t>
  </si>
  <si>
    <t>Pro Tour:</t>
  </si>
  <si>
    <r>
      <rPr>
        <sz val="11"/>
        <color theme="1"/>
        <rFont val="Symbol"/>
        <family val="1"/>
        <charset val="2"/>
      </rPr>
      <t xml:space="preserve">Æ </t>
    </r>
    <r>
      <rPr>
        <sz val="11"/>
        <color theme="1"/>
        <rFont val="Calibri"/>
        <family val="2"/>
        <scheme val="minor"/>
      </rPr>
      <t>Erlös/verk. Tour</t>
    </r>
  </si>
  <si>
    <t xml:space="preserve">Anzahl Reisen (PAX) </t>
  </si>
  <si>
    <t>Büromiete</t>
  </si>
  <si>
    <t>Sonstiges (Reisekosten, etc.)=</t>
  </si>
  <si>
    <t>Katalog / Werbung / PR</t>
  </si>
  <si>
    <t>Fixkontingente Hotel/Flüge</t>
  </si>
  <si>
    <r>
      <rPr>
        <sz val="11"/>
        <color theme="1"/>
        <rFont val="Symbol"/>
        <family val="1"/>
        <charset val="2"/>
      </rPr>
      <t xml:space="preserve">Æ </t>
    </r>
    <r>
      <rPr>
        <sz val="11"/>
        <color theme="1"/>
        <rFont val="Calibri"/>
        <family val="2"/>
        <scheme val="minor"/>
      </rPr>
      <t>Kosten pro Tour</t>
    </r>
  </si>
  <si>
    <t>IT - Veranstaltersystem, etc.</t>
  </si>
  <si>
    <t>Fixkontingente:</t>
  </si>
  <si>
    <t>Optionskontingente:</t>
  </si>
  <si>
    <r>
      <rPr>
        <sz val="11"/>
        <color theme="1"/>
        <rFont val="Symbol"/>
        <family val="1"/>
        <charset val="2"/>
      </rPr>
      <t>Æ Ko</t>
    </r>
    <r>
      <rPr>
        <sz val="11"/>
        <color theme="1"/>
        <rFont val="Calibri"/>
        <family val="2"/>
        <scheme val="minor"/>
      </rPr>
      <t>sten pro Tour</t>
    </r>
  </si>
  <si>
    <t>Transfer/Reiseleitg:</t>
  </si>
  <si>
    <t xml:space="preserve">                             Kapazitätsrestriktionen </t>
  </si>
  <si>
    <t>Geschäftsmodell einer Airline im Linienflug-Betrieb</t>
  </si>
  <si>
    <t>Pro verkauftem Zimmer</t>
  </si>
  <si>
    <t>Pro verk. Zimmer</t>
  </si>
  <si>
    <t>A. Variable Kosten</t>
  </si>
  <si>
    <r>
      <rPr>
        <sz val="11"/>
        <color theme="1"/>
        <rFont val="Symbol"/>
        <family val="1"/>
        <charset val="2"/>
      </rPr>
      <t xml:space="preserve">Æ </t>
    </r>
    <r>
      <rPr>
        <sz val="11"/>
        <color theme="1"/>
        <rFont val="Calibri"/>
        <family val="2"/>
        <scheme val="minor"/>
      </rPr>
      <t>Kosten/verk. Zimmer</t>
    </r>
  </si>
  <si>
    <t xml:space="preserve">Logiserlöse </t>
  </si>
  <si>
    <t>Frühstückserlöse</t>
  </si>
  <si>
    <r>
      <t>G</t>
    </r>
    <r>
      <rPr>
        <i/>
        <sz val="11"/>
        <color theme="1"/>
        <rFont val="Calibri"/>
        <family val="2"/>
        <scheme val="minor"/>
      </rPr>
      <t>esamte variable Kosten</t>
    </r>
  </si>
  <si>
    <t>Gesamte variable Umsätze</t>
  </si>
  <si>
    <t>B. Sprungfixe Kosten</t>
  </si>
  <si>
    <t>Anzahl Kräfte</t>
  </si>
  <si>
    <t>Housekeeping</t>
  </si>
  <si>
    <t>max. Anzahl Zimmer/Kraft/Tag</t>
  </si>
  <si>
    <r>
      <rPr>
        <sz val="11"/>
        <color theme="1"/>
        <rFont val="Symbol"/>
        <family val="1"/>
        <charset val="2"/>
      </rPr>
      <t xml:space="preserve">Æ </t>
    </r>
    <r>
      <rPr>
        <sz val="11"/>
        <color theme="1"/>
        <rFont val="Calibri"/>
        <family val="2"/>
        <scheme val="minor"/>
      </rPr>
      <t>Kosten/Kraft</t>
    </r>
  </si>
  <si>
    <t>C. Fixkosten</t>
  </si>
  <si>
    <t>Personalkosten ohne Housekeep.</t>
  </si>
  <si>
    <t>Auslastung:</t>
  </si>
  <si>
    <t>verk. Zimmer/Tag:</t>
  </si>
  <si>
    <t>verk. Zimmer/Jahr:</t>
  </si>
  <si>
    <r>
      <rPr>
        <b/>
        <sz val="14"/>
        <color theme="1"/>
        <rFont val="Calibri"/>
        <family val="2"/>
        <scheme val="minor"/>
      </rPr>
      <t>Break-Even-Analyse Hotel Garni</t>
    </r>
    <r>
      <rPr>
        <sz val="14"/>
        <color theme="1"/>
        <rFont val="Calibri"/>
        <family val="2"/>
        <scheme val="minor"/>
      </rPr>
      <t xml:space="preserve"> (nur DZ + Frühstück)</t>
    </r>
  </si>
  <si>
    <t>Pro Jahr</t>
  </si>
  <si>
    <t>Provisionen</t>
  </si>
  <si>
    <t>Logiserlöse</t>
  </si>
  <si>
    <t>Variable der Break-Even-Analyse:</t>
  </si>
  <si>
    <t>Zimmerbelegung/Tag</t>
  </si>
  <si>
    <t>Auslastung in Prozent:</t>
  </si>
  <si>
    <t>Kapazitätsrestriktion Zimmer:</t>
  </si>
  <si>
    <r>
      <rPr>
        <i/>
        <sz val="11"/>
        <color theme="1"/>
        <rFont val="Symbol"/>
        <family val="1"/>
        <charset val="2"/>
      </rPr>
      <t xml:space="preserve">Æ </t>
    </r>
    <r>
      <rPr>
        <i/>
        <sz val="11"/>
        <color theme="1"/>
        <rFont val="Calibri"/>
        <family val="2"/>
        <scheme val="minor"/>
      </rPr>
      <t>Auslastung in %</t>
    </r>
  </si>
  <si>
    <t>Preis DZ Logis inkl. Frühstück:</t>
  </si>
  <si>
    <t>Stichprobe: 40 "normale" Tage des letzten Jahres mit verschiedenen Preisen:</t>
  </si>
  <si>
    <t>Nachfrage:</t>
  </si>
  <si>
    <r>
      <rPr>
        <i/>
        <sz val="11"/>
        <color theme="1"/>
        <rFont val="Symbol"/>
        <family val="1"/>
        <charset val="2"/>
      </rPr>
      <t>Æ</t>
    </r>
    <r>
      <rPr>
        <i/>
        <sz val="11"/>
        <color theme="1"/>
        <rFont val="Calibri"/>
        <family val="2"/>
        <scheme val="minor"/>
      </rPr>
      <t>Rate in €</t>
    </r>
  </si>
  <si>
    <t>Logis- inkl. Frühstück</t>
  </si>
  <si>
    <r>
      <rPr>
        <sz val="11"/>
        <color theme="1"/>
        <rFont val="Symbol"/>
        <family val="1"/>
        <charset val="2"/>
      </rPr>
      <t xml:space="preserve">Æ </t>
    </r>
    <r>
      <rPr>
        <sz val="11"/>
        <color theme="1"/>
        <rFont val="Calibri"/>
        <family val="2"/>
        <scheme val="minor"/>
      </rPr>
      <t>Preis/Ticket:</t>
    </r>
  </si>
  <si>
    <r>
      <rPr>
        <sz val="11"/>
        <color theme="1"/>
        <rFont val="Symbol"/>
        <family val="1"/>
        <charset val="2"/>
      </rPr>
      <t xml:space="preserve">Æ </t>
    </r>
    <r>
      <rPr>
        <sz val="11"/>
        <color theme="1"/>
        <rFont val="Calibri"/>
        <family val="2"/>
        <scheme val="minor"/>
      </rPr>
      <t>Erlös/verk. Package</t>
    </r>
  </si>
  <si>
    <t>Sitzladefaktor:</t>
  </si>
  <si>
    <t>Preisnivau pro Ticket:</t>
  </si>
  <si>
    <t>Stichprobe: 80 "normale" Flüge des letzten Jahres mit verschiedenen Preisen:</t>
  </si>
  <si>
    <t>Stichprobe: 100 "normale" Flüge des letzten Jahres mit verschiedenen Preisen:</t>
  </si>
  <si>
    <t>Nachfrageanalyse Hotel Garni</t>
  </si>
  <si>
    <t>Stichprobe:  40 "normale" Tage des letzten Jahres mit verschiedenen Preisen:</t>
  </si>
  <si>
    <t>Sample:</t>
  </si>
  <si>
    <r>
      <rPr>
        <b/>
        <sz val="14"/>
        <color theme="1"/>
        <rFont val="Calibri"/>
        <family val="2"/>
        <scheme val="minor"/>
      </rPr>
      <t>Geschäfsmodelloptimierung Hotel Garni</t>
    </r>
    <r>
      <rPr>
        <sz val="14"/>
        <color theme="1"/>
        <rFont val="Calibri"/>
        <family val="2"/>
        <scheme val="minor"/>
      </rPr>
      <t xml:space="preserve"> (nur DZ + Frühstück)</t>
    </r>
  </si>
  <si>
    <t>Entscheidungsvariable der Analyse:</t>
  </si>
  <si>
    <r>
      <rPr>
        <sz val="11"/>
        <color theme="1"/>
        <rFont val="Symbol"/>
        <family val="1"/>
        <charset val="2"/>
      </rPr>
      <t xml:space="preserve">Æ </t>
    </r>
    <r>
      <rPr>
        <sz val="11"/>
        <color theme="1"/>
        <rFont val="Calibri"/>
        <family val="2"/>
        <scheme val="minor"/>
      </rPr>
      <t>Rate/verk. Zimmer</t>
    </r>
  </si>
  <si>
    <r>
      <rPr>
        <sz val="11"/>
        <color theme="1"/>
        <rFont val="Symbol"/>
        <family val="1"/>
        <charset val="2"/>
      </rPr>
      <t>Æ Ko</t>
    </r>
    <r>
      <rPr>
        <sz val="11"/>
        <color theme="1"/>
        <rFont val="Calibri"/>
        <family val="2"/>
        <scheme val="minor"/>
      </rPr>
      <t>sten/verk. Zimmer</t>
    </r>
  </si>
  <si>
    <t xml:space="preserve">Ø Zimmerrate siehe oben rechts </t>
  </si>
  <si>
    <t>Eingabeparameter</t>
  </si>
  <si>
    <t>unabhängige Modellvariable</t>
  </si>
  <si>
    <t>berechnete Werte</t>
  </si>
  <si>
    <t>Gesamtprovision:</t>
  </si>
  <si>
    <r>
      <rPr>
        <b/>
        <sz val="14"/>
        <color theme="1"/>
        <rFont val="Calibri"/>
        <family val="2"/>
        <scheme val="minor"/>
      </rPr>
      <t>Geschäftsmodellanalyse Hotel Garni</t>
    </r>
    <r>
      <rPr>
        <sz val="14"/>
        <color theme="1"/>
        <rFont val="Calibri"/>
        <family val="2"/>
        <scheme val="minor"/>
      </rPr>
      <t xml:space="preserve"> (nur DZ + Frühstück)</t>
    </r>
  </si>
  <si>
    <t>Staffelprovision 5% + %/1000 Nächte:</t>
  </si>
  <si>
    <r>
      <rPr>
        <sz val="11"/>
        <color theme="1"/>
        <rFont val="Calibri"/>
        <family val="2"/>
      </rPr>
      <t xml:space="preserve">Ø </t>
    </r>
    <r>
      <rPr>
        <sz val="11"/>
        <color theme="1"/>
        <rFont val="Calibri"/>
        <family val="2"/>
        <scheme val="minor"/>
      </rPr>
      <t>Preisnivau pro Ticket:</t>
    </r>
  </si>
  <si>
    <t>Nachfrageanalyse auf einer Airline-Strecke</t>
  </si>
  <si>
    <t>Variabler Parameter der Optimierung:</t>
  </si>
  <si>
    <r>
      <rPr>
        <sz val="11"/>
        <color theme="1"/>
        <rFont val="Calibri"/>
        <family val="2"/>
      </rPr>
      <t xml:space="preserve">Ø </t>
    </r>
    <r>
      <rPr>
        <sz val="11"/>
        <color theme="1"/>
        <rFont val="Calibri"/>
        <family val="2"/>
        <scheme val="minor"/>
      </rPr>
      <t>Erlös/PAX siehe oben rechts</t>
    </r>
  </si>
  <si>
    <t>Variabler Parameter der Geschäftsmodellanalyse:</t>
  </si>
  <si>
    <r>
      <rPr>
        <sz val="11"/>
        <color theme="1"/>
        <rFont val="Calibri"/>
        <family val="2"/>
      </rPr>
      <t>Ø</t>
    </r>
    <r>
      <rPr>
        <sz val="11"/>
        <color theme="1"/>
        <rFont val="Calibri"/>
        <family val="2"/>
        <scheme val="minor"/>
      </rPr>
      <t xml:space="preserve"> Erlös/Package</t>
    </r>
  </si>
  <si>
    <t>(10% zzgl. 1% je 1 Mio € Umsatz)</t>
  </si>
  <si>
    <t>Mittlerer Preis je Package vgl. oben rechts</t>
  </si>
  <si>
    <t>Menge:</t>
  </si>
  <si>
    <t>ACHTUNG: DIE INHALTE DIESER EXCEL DATEI DIENEN NUR DER LEHRE UND SIND NICHT ZUR BERECHNUNG KOMMERZIELLER GESCHÄFTSMODELLE GEEIGNET!</t>
  </si>
  <si>
    <r>
      <t xml:space="preserve">                  </t>
    </r>
    <r>
      <rPr>
        <sz val="11"/>
        <color rgb="FFFF0000"/>
        <rFont val="Calibri"/>
        <family val="2"/>
        <scheme val="minor"/>
      </rPr>
      <t>ACHTUNG: DIE INHALTE DIESER EXCEL DATEI DIENEN NUR DER LEHRE UND SIND NICHT ZUR BERECHNUNG KOMMERZIELLER GESCHÄFTSMODELLE GEEIGNET!</t>
    </r>
  </si>
  <si>
    <t xml:space="preserve">                 ACHTUNG: DIE INHALTE DIESER EXCEL DATEI DIENEN NUR DER LEHRE UND SIND NICHT ZUR BERECHNUNG KOMMERZIELLER GESCHÄFTSMODELLE GEEIGNET!</t>
  </si>
  <si>
    <t>Reisebüro-Staffelprovisionen:</t>
  </si>
  <si>
    <t>Anzahl: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</si>
</sst>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#,##0\ &quot;€&quot;;[Red]\-#,##0\ &quot;€&quot;"/>
    <numFmt numFmtId="8" formatCode="#,##0.00\ &quot;€&quot;;[Red]\-#,##0.00\ &quot;€&quot;"/>
    <numFmt numFmtId="164" formatCode="#,##0.00\ &quot;€&quot;"/>
    <numFmt numFmtId="165" formatCode="#,##0_ ;[Red]\-#,##0\ "/>
    <numFmt numFmtId="166" formatCode="#,##0\ &quot;€&quot;"/>
    <numFmt numFmtId="167" formatCode="#,##0.00_ ;[Red]\-#,##0.00\ "/>
    <numFmt numFmtId="171" formatCode="#,##0\ _€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i/>
      <sz val="11"/>
      <color theme="1"/>
      <name val="Calibri"/>
      <family val="2"/>
      <scheme val="minor"/>
    </font>
    <font>
      <i/>
      <sz val="11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2" borderId="0" xfId="0" applyFill="1"/>
    <xf numFmtId="0" fontId="1" fillId="0" borderId="2" xfId="0" applyFont="1" applyBorder="1"/>
    <xf numFmtId="0" fontId="0" fillId="0" borderId="4" xfId="0" applyBorder="1"/>
    <xf numFmtId="0" fontId="2" fillId="0" borderId="5" xfId="0" applyFont="1" applyBorder="1"/>
    <xf numFmtId="0" fontId="0" fillId="0" borderId="6" xfId="0" applyBorder="1"/>
    <xf numFmtId="0" fontId="0" fillId="0" borderId="5" xfId="0" applyBorder="1" applyAlignment="1">
      <alignment horizontal="right"/>
    </xf>
    <xf numFmtId="6" fontId="0" fillId="0" borderId="6" xfId="0" applyNumberFormat="1" applyBorder="1"/>
    <xf numFmtId="0" fontId="1" fillId="0" borderId="7" xfId="0" applyFont="1" applyBorder="1" applyAlignment="1"/>
    <xf numFmtId="0" fontId="0" fillId="0" borderId="8" xfId="0" applyBorder="1"/>
    <xf numFmtId="0" fontId="0" fillId="0" borderId="0" xfId="0" applyBorder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1" fillId="0" borderId="9" xfId="0" applyFont="1" applyBorder="1" applyAlignment="1">
      <alignment horizontal="left"/>
    </xf>
    <xf numFmtId="6" fontId="1" fillId="0" borderId="11" xfId="0" applyNumberFormat="1" applyFont="1" applyBorder="1"/>
    <xf numFmtId="0" fontId="0" fillId="0" borderId="7" xfId="0" applyBorder="1" applyAlignment="1">
      <alignment horizontal="right"/>
    </xf>
    <xf numFmtId="0" fontId="0" fillId="0" borderId="12" xfId="0" applyBorder="1"/>
    <xf numFmtId="6" fontId="0" fillId="2" borderId="12" xfId="0" applyNumberFormat="1" applyFill="1" applyBorder="1"/>
    <xf numFmtId="6" fontId="0" fillId="0" borderId="14" xfId="0" applyNumberFormat="1" applyBorder="1"/>
    <xf numFmtId="6" fontId="0" fillId="0" borderId="15" xfId="0" applyNumberFormat="1" applyBorder="1"/>
    <xf numFmtId="0" fontId="0" fillId="0" borderId="0" xfId="0" applyBorder="1" applyAlignment="1">
      <alignment wrapText="1"/>
    </xf>
    <xf numFmtId="0" fontId="1" fillId="0" borderId="0" xfId="0" applyFont="1" applyBorder="1" applyAlignment="1"/>
    <xf numFmtId="6" fontId="0" fillId="2" borderId="14" xfId="0" applyNumberFormat="1" applyFill="1" applyBorder="1"/>
    <xf numFmtId="0" fontId="1" fillId="0" borderId="10" xfId="0" applyFont="1" applyBorder="1" applyAlignment="1"/>
    <xf numFmtId="6" fontId="0" fillId="0" borderId="16" xfId="0" applyNumberFormat="1" applyBorder="1"/>
    <xf numFmtId="6" fontId="0" fillId="0" borderId="17" xfId="0" applyNumberFormat="1" applyBorder="1"/>
    <xf numFmtId="6" fontId="0" fillId="0" borderId="18" xfId="0" applyNumberFormat="1" applyBorder="1"/>
    <xf numFmtId="6" fontId="0" fillId="0" borderId="19" xfId="0" applyNumberFormat="1" applyBorder="1"/>
    <xf numFmtId="6" fontId="0" fillId="0" borderId="20" xfId="0" applyNumberFormat="1" applyBorder="1"/>
    <xf numFmtId="6" fontId="0" fillId="0" borderId="21" xfId="0" applyNumberFormat="1" applyBorder="1"/>
    <xf numFmtId="6" fontId="0" fillId="2" borderId="19" xfId="0" applyNumberFormat="1" applyFill="1" applyBorder="1"/>
    <xf numFmtId="6" fontId="0" fillId="0" borderId="22" xfId="0" applyNumberFormat="1" applyBorder="1"/>
    <xf numFmtId="6" fontId="0" fillId="0" borderId="23" xfId="0" applyNumberFormat="1" applyBorder="1"/>
    <xf numFmtId="0" fontId="0" fillId="0" borderId="25" xfId="0" applyBorder="1"/>
    <xf numFmtId="0" fontId="0" fillId="0" borderId="26" xfId="0" applyBorder="1"/>
    <xf numFmtId="0" fontId="0" fillId="0" borderId="15" xfId="0" applyBorder="1"/>
    <xf numFmtId="0" fontId="0" fillId="0" borderId="27" xfId="0" applyFont="1" applyBorder="1" applyAlignment="1">
      <alignment horizontal="right"/>
    </xf>
    <xf numFmtId="0" fontId="4" fillId="0" borderId="27" xfId="0" applyFont="1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22" xfId="0" applyBorder="1"/>
    <xf numFmtId="0" fontId="0" fillId="0" borderId="14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6" fontId="0" fillId="0" borderId="14" xfId="0" applyNumberFormat="1" applyFill="1" applyBorder="1"/>
    <xf numFmtId="6" fontId="1" fillId="3" borderId="1" xfId="0" applyNumberFormat="1" applyFont="1" applyFill="1" applyBorder="1"/>
    <xf numFmtId="0" fontId="4" fillId="0" borderId="0" xfId="0" applyFont="1" applyBorder="1" applyAlignment="1">
      <alignment wrapText="1"/>
    </xf>
    <xf numFmtId="0" fontId="4" fillId="0" borderId="5" xfId="0" applyFont="1" applyBorder="1"/>
    <xf numFmtId="0" fontId="4" fillId="0" borderId="28" xfId="0" applyFont="1" applyBorder="1" applyAlignment="1">
      <alignment horizontal="right"/>
    </xf>
    <xf numFmtId="0" fontId="1" fillId="0" borderId="2" xfId="0" applyFont="1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10" fontId="0" fillId="0" borderId="9" xfId="0" applyNumberFormat="1" applyFill="1" applyBorder="1"/>
    <xf numFmtId="0" fontId="0" fillId="0" borderId="10" xfId="0" applyFill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9" xfId="0" applyBorder="1" applyAlignment="1">
      <alignment horizontal="right"/>
    </xf>
    <xf numFmtId="9" fontId="0" fillId="4" borderId="11" xfId="0" applyNumberFormat="1" applyFill="1" applyBorder="1"/>
    <xf numFmtId="1" fontId="0" fillId="0" borderId="11" xfId="0" applyNumberFormat="1" applyBorder="1"/>
    <xf numFmtId="0" fontId="7" fillId="0" borderId="0" xfId="0" applyFont="1"/>
    <xf numFmtId="0" fontId="1" fillId="0" borderId="2" xfId="0" applyFont="1" applyBorder="1" applyAlignment="1">
      <alignment horizontal="left"/>
    </xf>
    <xf numFmtId="6" fontId="0" fillId="2" borderId="6" xfId="0" applyNumberFormat="1" applyFill="1" applyBorder="1"/>
    <xf numFmtId="6" fontId="0" fillId="2" borderId="16" xfId="0" applyNumberFormat="1" applyFill="1" applyBorder="1"/>
    <xf numFmtId="8" fontId="0" fillId="0" borderId="17" xfId="0" applyNumberFormat="1" applyBorder="1"/>
    <xf numFmtId="8" fontId="0" fillId="0" borderId="13" xfId="0" applyNumberFormat="1" applyFill="1" applyBorder="1"/>
    <xf numFmtId="8" fontId="0" fillId="5" borderId="13" xfId="0" applyNumberFormat="1" applyFill="1" applyBorder="1"/>
    <xf numFmtId="8" fontId="0" fillId="0" borderId="17" xfId="0" applyNumberFormat="1" applyBorder="1" applyAlignment="1">
      <alignment horizontal="right"/>
    </xf>
    <xf numFmtId="8" fontId="0" fillId="0" borderId="14" xfId="0" applyNumberFormat="1" applyFill="1" applyBorder="1"/>
    <xf numFmtId="8" fontId="0" fillId="0" borderId="23" xfId="0" applyNumberFormat="1" applyBorder="1"/>
    <xf numFmtId="0" fontId="8" fillId="2" borderId="0" xfId="0" applyFont="1" applyFill="1"/>
    <xf numFmtId="164" fontId="0" fillId="0" borderId="22" xfId="0" applyNumberFormat="1" applyBorder="1"/>
    <xf numFmtId="0" fontId="6" fillId="0" borderId="0" xfId="0" applyFont="1"/>
    <xf numFmtId="0" fontId="0" fillId="0" borderId="5" xfId="0" applyBorder="1" applyAlignment="1">
      <alignment horizontal="right" wrapText="1"/>
    </xf>
    <xf numFmtId="164" fontId="0" fillId="0" borderId="14" xfId="0" applyNumberFormat="1" applyBorder="1"/>
    <xf numFmtId="0" fontId="0" fillId="0" borderId="6" xfId="0" applyBorder="1" applyAlignment="1">
      <alignment horizontal="right"/>
    </xf>
    <xf numFmtId="8" fontId="0" fillId="0" borderId="14" xfId="0" applyNumberFormat="1" applyBorder="1"/>
    <xf numFmtId="165" fontId="0" fillId="5" borderId="12" xfId="0" applyNumberFormat="1" applyFill="1" applyBorder="1"/>
    <xf numFmtId="6" fontId="0" fillId="0" borderId="12" xfId="0" applyNumberFormat="1" applyBorder="1"/>
    <xf numFmtId="166" fontId="0" fillId="0" borderId="0" xfId="0" applyNumberFormat="1"/>
    <xf numFmtId="6" fontId="0" fillId="0" borderId="34" xfId="0" applyNumberFormat="1" applyBorder="1"/>
    <xf numFmtId="6" fontId="0" fillId="0" borderId="35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1" fillId="0" borderId="3" xfId="0" applyFont="1" applyFill="1" applyBorder="1"/>
    <xf numFmtId="0" fontId="0" fillId="0" borderId="8" xfId="0" applyFill="1" applyBorder="1" applyAlignment="1">
      <alignment horizontal="center"/>
    </xf>
    <xf numFmtId="0" fontId="0" fillId="0" borderId="36" xfId="0" applyBorder="1"/>
    <xf numFmtId="0" fontId="1" fillId="0" borderId="2" xfId="0" applyFont="1" applyFill="1" applyBorder="1" applyAlignment="1">
      <alignment horizontal="left"/>
    </xf>
    <xf numFmtId="0" fontId="0" fillId="0" borderId="4" xfId="0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6" fontId="0" fillId="0" borderId="25" xfId="0" applyNumberFormat="1" applyBorder="1"/>
    <xf numFmtId="0" fontId="1" fillId="0" borderId="3" xfId="0" applyFont="1" applyBorder="1"/>
    <xf numFmtId="0" fontId="2" fillId="0" borderId="3" xfId="0" applyFont="1" applyBorder="1"/>
    <xf numFmtId="0" fontId="4" fillId="0" borderId="0" xfId="0" applyFont="1" applyBorder="1"/>
    <xf numFmtId="0" fontId="4" fillId="0" borderId="37" xfId="0" applyFont="1" applyBorder="1" applyAlignment="1">
      <alignment horizontal="right"/>
    </xf>
    <xf numFmtId="0" fontId="1" fillId="0" borderId="8" xfId="0" applyFont="1" applyBorder="1" applyAlignment="1"/>
    <xf numFmtId="6" fontId="0" fillId="5" borderId="6" xfId="0" applyNumberFormat="1" applyFill="1" applyBorder="1"/>
    <xf numFmtId="8" fontId="0" fillId="0" borderId="13" xfId="0" applyNumberFormat="1" applyBorder="1"/>
    <xf numFmtId="8" fontId="0" fillId="0" borderId="15" xfId="0" applyNumberFormat="1" applyBorder="1"/>
    <xf numFmtId="165" fontId="0" fillId="5" borderId="16" xfId="0" applyNumberFormat="1" applyFill="1" applyBorder="1"/>
    <xf numFmtId="0" fontId="0" fillId="0" borderId="5" xfId="0" applyBorder="1" applyAlignment="1">
      <alignment horizontal="center"/>
    </xf>
    <xf numFmtId="167" fontId="0" fillId="0" borderId="12" xfId="0" applyNumberFormat="1" applyFill="1" applyBorder="1"/>
    <xf numFmtId="0" fontId="0" fillId="2" borderId="5" xfId="0" applyFill="1" applyBorder="1" applyAlignment="1">
      <alignment horizontal="center"/>
    </xf>
    <xf numFmtId="6" fontId="0" fillId="2" borderId="18" xfId="0" applyNumberFormat="1" applyFill="1" applyBorder="1"/>
    <xf numFmtId="8" fontId="0" fillId="0" borderId="22" xfId="0" applyNumberFormat="1" applyBorder="1"/>
    <xf numFmtId="0" fontId="0" fillId="2" borderId="12" xfId="0" applyFill="1" applyBorder="1"/>
    <xf numFmtId="0" fontId="0" fillId="2" borderId="13" xfId="0" applyFill="1" applyBorder="1"/>
    <xf numFmtId="8" fontId="0" fillId="0" borderId="0" xfId="0" applyNumberFormat="1"/>
    <xf numFmtId="0" fontId="1" fillId="0" borderId="39" xfId="0" applyFont="1" applyBorder="1" applyAlignment="1">
      <alignment horizontal="left"/>
    </xf>
    <xf numFmtId="0" fontId="0" fillId="0" borderId="29" xfId="0" applyBorder="1" applyAlignment="1">
      <alignment horizontal="right"/>
    </xf>
    <xf numFmtId="0" fontId="0" fillId="0" borderId="40" xfId="0" applyBorder="1" applyAlignment="1">
      <alignment horizontal="right"/>
    </xf>
    <xf numFmtId="0" fontId="0" fillId="0" borderId="27" xfId="0" applyBorder="1" applyAlignment="1">
      <alignment horizontal="right"/>
    </xf>
    <xf numFmtId="2" fontId="0" fillId="5" borderId="17" xfId="0" applyNumberFormat="1" applyFill="1" applyBorder="1"/>
    <xf numFmtId="1" fontId="0" fillId="2" borderId="18" xfId="0" applyNumberFormat="1" applyFill="1" applyBorder="1"/>
    <xf numFmtId="164" fontId="0" fillId="0" borderId="17" xfId="0" applyNumberFormat="1" applyBorder="1" applyAlignment="1">
      <alignment horizontal="right"/>
    </xf>
    <xf numFmtId="8" fontId="1" fillId="3" borderId="1" xfId="0" applyNumberFormat="1" applyFont="1" applyFill="1" applyBorder="1"/>
    <xf numFmtId="0" fontId="0" fillId="0" borderId="31" xfId="0" applyBorder="1" applyAlignment="1">
      <alignment horizontal="right"/>
    </xf>
    <xf numFmtId="9" fontId="0" fillId="2" borderId="41" xfId="0" applyNumberFormat="1" applyFill="1" applyBorder="1"/>
    <xf numFmtId="1" fontId="0" fillId="0" borderId="24" xfId="0" applyNumberFormat="1" applyBorder="1"/>
    <xf numFmtId="10" fontId="0" fillId="0" borderId="10" xfId="0" applyNumberFormat="1" applyFill="1" applyBorder="1"/>
    <xf numFmtId="0" fontId="1" fillId="0" borderId="12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8" fontId="1" fillId="3" borderId="12" xfId="0" applyNumberFormat="1" applyFont="1" applyFill="1" applyBorder="1"/>
    <xf numFmtId="6" fontId="1" fillId="0" borderId="12" xfId="0" applyNumberFormat="1" applyFont="1" applyBorder="1"/>
    <xf numFmtId="9" fontId="0" fillId="0" borderId="12" xfId="0" applyNumberFormat="1" applyBorder="1"/>
    <xf numFmtId="166" fontId="0" fillId="0" borderId="12" xfId="0" applyNumberFormat="1" applyBorder="1"/>
    <xf numFmtId="6" fontId="0" fillId="5" borderId="12" xfId="0" applyNumberFormat="1" applyFill="1" applyBorder="1"/>
    <xf numFmtId="166" fontId="0" fillId="0" borderId="12" xfId="0" applyNumberFormat="1" applyBorder="1" applyAlignment="1">
      <alignment horizontal="right"/>
    </xf>
    <xf numFmtId="6" fontId="0" fillId="5" borderId="17" xfId="0" applyNumberFormat="1" applyFill="1" applyBorder="1"/>
    <xf numFmtId="166" fontId="0" fillId="3" borderId="12" xfId="0" applyNumberFormat="1" applyFill="1" applyBorder="1" applyAlignment="1">
      <alignment horizontal="right"/>
    </xf>
    <xf numFmtId="2" fontId="0" fillId="0" borderId="0" xfId="0" applyNumberFormat="1"/>
    <xf numFmtId="0" fontId="0" fillId="0" borderId="42" xfId="0" applyBorder="1"/>
    <xf numFmtId="6" fontId="1" fillId="3" borderId="12" xfId="0" applyNumberFormat="1" applyFont="1" applyFill="1" applyBorder="1"/>
    <xf numFmtId="6" fontId="0" fillId="0" borderId="35" xfId="0" applyNumberFormat="1" applyBorder="1" applyAlignment="1">
      <alignment horizontal="right"/>
    </xf>
    <xf numFmtId="8" fontId="0" fillId="6" borderId="13" xfId="0" applyNumberFormat="1" applyFill="1" applyBorder="1"/>
    <xf numFmtId="6" fontId="0" fillId="6" borderId="16" xfId="0" applyNumberFormat="1" applyFill="1" applyBorder="1"/>
    <xf numFmtId="171" fontId="0" fillId="0" borderId="12" xfId="0" applyNumberFormat="1" applyBorder="1"/>
    <xf numFmtId="0" fontId="0" fillId="6" borderId="5" xfId="0" applyFill="1" applyBorder="1" applyAlignment="1">
      <alignment horizontal="center"/>
    </xf>
    <xf numFmtId="6" fontId="0" fillId="6" borderId="20" xfId="0" applyNumberFormat="1" applyFill="1" applyBorder="1"/>
    <xf numFmtId="0" fontId="0" fillId="6" borderId="12" xfId="0" applyFill="1" applyBorder="1"/>
    <xf numFmtId="0" fontId="0" fillId="6" borderId="13" xfId="0" applyFill="1" applyBorder="1"/>
    <xf numFmtId="9" fontId="0" fillId="0" borderId="41" xfId="0" applyNumberFormat="1" applyFill="1" applyBorder="1"/>
    <xf numFmtId="0" fontId="9" fillId="2" borderId="3" xfId="0" applyFont="1" applyFill="1" applyBorder="1" applyAlignment="1">
      <alignment horizontal="left"/>
    </xf>
    <xf numFmtId="0" fontId="0" fillId="6" borderId="0" xfId="0" applyFill="1"/>
    <xf numFmtId="6" fontId="0" fillId="6" borderId="12" xfId="0" applyNumberFormat="1" applyFill="1" applyBorder="1"/>
    <xf numFmtId="9" fontId="0" fillId="0" borderId="15" xfId="0" applyNumberFormat="1" applyBorder="1"/>
    <xf numFmtId="9" fontId="0" fillId="0" borderId="14" xfId="0" applyNumberFormat="1" applyFill="1" applyBorder="1"/>
    <xf numFmtId="171" fontId="1" fillId="3" borderId="12" xfId="0" applyNumberFormat="1" applyFont="1" applyFill="1" applyBorder="1"/>
    <xf numFmtId="171" fontId="1" fillId="0" borderId="12" xfId="0" applyNumberFormat="1" applyFont="1" applyBorder="1"/>
    <xf numFmtId="10" fontId="0" fillId="0" borderId="12" xfId="0" applyNumberFormat="1" applyBorder="1"/>
    <xf numFmtId="0" fontId="11" fillId="0" borderId="0" xfId="0" applyFont="1"/>
    <xf numFmtId="8" fontId="0" fillId="6" borderId="14" xfId="0" applyNumberFormat="1" applyFill="1" applyBorder="1"/>
    <xf numFmtId="8" fontId="0" fillId="6" borderId="15" xfId="0" applyNumberFormat="1" applyFill="1" applyBorder="1"/>
    <xf numFmtId="6" fontId="0" fillId="6" borderId="19" xfId="0" applyNumberFormat="1" applyFill="1" applyBorder="1"/>
    <xf numFmtId="0" fontId="0" fillId="6" borderId="5" xfId="0" applyFill="1" applyBorder="1" applyAlignment="1">
      <alignment horizontal="right"/>
    </xf>
    <xf numFmtId="0" fontId="0" fillId="2" borderId="23" xfId="0" applyFill="1" applyBorder="1"/>
    <xf numFmtId="0" fontId="0" fillId="2" borderId="11" xfId="0" applyFill="1" applyBorder="1"/>
    <xf numFmtId="2" fontId="0" fillId="0" borderId="1" xfId="0" applyNumberFormat="1" applyFill="1" applyBorder="1"/>
    <xf numFmtId="6" fontId="0" fillId="6" borderId="14" xfId="0" applyNumberFormat="1" applyFill="1" applyBorder="1"/>
    <xf numFmtId="6" fontId="0" fillId="6" borderId="6" xfId="0" applyNumberFormat="1" applyFill="1" applyBorder="1"/>
    <xf numFmtId="6" fontId="0" fillId="6" borderId="38" xfId="0" applyNumberFormat="1" applyFill="1" applyBorder="1"/>
    <xf numFmtId="165" fontId="0" fillId="0" borderId="6" xfId="0" applyNumberFormat="1" applyFill="1" applyBorder="1"/>
    <xf numFmtId="0" fontId="0" fillId="0" borderId="9" xfId="0" applyFill="1" applyBorder="1" applyAlignment="1">
      <alignment horizontal="right"/>
    </xf>
    <xf numFmtId="165" fontId="0" fillId="0" borderId="11" xfId="0" applyNumberFormat="1" applyFill="1" applyBorder="1"/>
    <xf numFmtId="0" fontId="0" fillId="2" borderId="6" xfId="0" applyFill="1" applyBorder="1" applyAlignment="1">
      <alignment horizontal="right"/>
    </xf>
    <xf numFmtId="0" fontId="0" fillId="2" borderId="5" xfId="0" applyFill="1" applyBorder="1" applyAlignment="1">
      <alignment horizontal="left"/>
    </xf>
    <xf numFmtId="165" fontId="0" fillId="0" borderId="12" xfId="0" applyNumberFormat="1" applyBorder="1"/>
    <xf numFmtId="0" fontId="0" fillId="0" borderId="0" xfId="0" applyAlignment="1">
      <alignment wrapText="1"/>
    </xf>
    <xf numFmtId="0" fontId="10" fillId="0" borderId="0" xfId="0" applyFont="1"/>
    <xf numFmtId="0" fontId="0" fillId="0" borderId="43" xfId="0" applyFont="1" applyBorder="1" applyAlignment="1">
      <alignment horizontal="right"/>
    </xf>
    <xf numFmtId="164" fontId="0" fillId="0" borderId="35" xfId="0" applyNumberFormat="1" applyBorder="1" applyAlignment="1">
      <alignment horizontal="right"/>
    </xf>
    <xf numFmtId="0" fontId="0" fillId="5" borderId="2" xfId="0" applyFill="1" applyBorder="1" applyAlignment="1">
      <alignment horizontal="center"/>
    </xf>
    <xf numFmtId="8" fontId="0" fillId="0" borderId="40" xfId="0" applyNumberFormat="1" applyBorder="1"/>
    <xf numFmtId="9" fontId="0" fillId="6" borderId="7" xfId="0" applyNumberFormat="1" applyFill="1" applyBorder="1" applyAlignment="1">
      <alignment horizontal="center"/>
    </xf>
    <xf numFmtId="8" fontId="0" fillId="0" borderId="35" xfId="0" applyNumberFormat="1" applyBorder="1"/>
    <xf numFmtId="8" fontId="0" fillId="6" borderId="17" xfId="0" applyNumberFormat="1" applyFill="1" applyBorder="1"/>
    <xf numFmtId="0" fontId="4" fillId="0" borderId="31" xfId="0" applyFont="1" applyBorder="1" applyAlignment="1">
      <alignment horizontal="right"/>
    </xf>
    <xf numFmtId="6" fontId="0" fillId="0" borderId="11" xfId="0" applyNumberFormat="1" applyBorder="1"/>
    <xf numFmtId="6" fontId="0" fillId="0" borderId="13" xfId="0" applyNumberFormat="1" applyFill="1" applyBorder="1"/>
    <xf numFmtId="6" fontId="0" fillId="0" borderId="44" xfId="0" applyNumberFormat="1" applyFill="1" applyBorder="1"/>
    <xf numFmtId="10" fontId="0" fillId="6" borderId="33" xfId="0" applyNumberFormat="1" applyFill="1" applyBorder="1"/>
    <xf numFmtId="0" fontId="0" fillId="0" borderId="45" xfId="0" applyBorder="1"/>
    <xf numFmtId="6" fontId="0" fillId="0" borderId="32" xfId="0" applyNumberFormat="1" applyBorder="1"/>
    <xf numFmtId="6" fontId="0" fillId="0" borderId="44" xfId="0" applyNumberFormat="1" applyBorder="1"/>
    <xf numFmtId="6" fontId="0" fillId="5" borderId="33" xfId="0" applyNumberFormat="1" applyFill="1" applyBorder="1"/>
    <xf numFmtId="0" fontId="0" fillId="0" borderId="8" xfId="0" applyBorder="1" applyAlignment="1">
      <alignment horizontal="right"/>
    </xf>
    <xf numFmtId="6" fontId="0" fillId="0" borderId="36" xfId="0" applyNumberFormat="1" applyBorder="1"/>
    <xf numFmtId="0" fontId="0" fillId="0" borderId="5" xfId="0" applyBorder="1"/>
    <xf numFmtId="0" fontId="4" fillId="0" borderId="7" xfId="0" applyFont="1" applyBorder="1"/>
    <xf numFmtId="0" fontId="0" fillId="0" borderId="35" xfId="0" applyBorder="1"/>
    <xf numFmtId="0" fontId="0" fillId="0" borderId="46" xfId="0" applyBorder="1" applyAlignment="1">
      <alignment horizontal="right"/>
    </xf>
    <xf numFmtId="0" fontId="0" fillId="0" borderId="43" xfId="0" applyBorder="1" applyAlignment="1">
      <alignment horizontal="right"/>
    </xf>
    <xf numFmtId="3" fontId="0" fillId="0" borderId="0" xfId="0" applyNumberFormat="1" applyFill="1" applyBorder="1"/>
    <xf numFmtId="3" fontId="0" fillId="0" borderId="8" xfId="0" applyNumberFormat="1" applyFill="1" applyBorder="1"/>
    <xf numFmtId="3" fontId="0" fillId="4" borderId="6" xfId="0" applyNumberFormat="1" applyFill="1" applyBorder="1"/>
    <xf numFmtId="3" fontId="0" fillId="4" borderId="36" xfId="0" applyNumberFormat="1" applyFill="1" applyBorder="1"/>
    <xf numFmtId="0" fontId="0" fillId="0" borderId="3" xfId="0" applyFont="1" applyFill="1" applyBorder="1" applyAlignment="1">
      <alignment horizontal="right"/>
    </xf>
    <xf numFmtId="6" fontId="0" fillId="6" borderId="32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7CD"/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>
                <a:solidFill>
                  <a:sysClr val="windowText" lastClr="000000"/>
                </a:solidFill>
              </a:rPr>
              <a:t>Kosten pro Jahr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534297649413542"/>
          <c:y val="0.21720888888888892"/>
          <c:w val="0.81514662779828573"/>
          <c:h val="0.46133893263342074"/>
        </c:manualLayout>
      </c:layout>
      <c:lineChart>
        <c:grouping val="standard"/>
        <c:varyColors val="0"/>
        <c:ser>
          <c:idx val="5"/>
          <c:order val="2"/>
          <c:tx>
            <c:strRef>
              <c:f>'2. Hotel Break-Even'!$G$51</c:f>
              <c:strCache>
                <c:ptCount val="1"/>
                <c:pt idx="0">
                  <c:v>Fixkosten/Jahr</c:v>
                </c:pt>
              </c:strCache>
            </c:strRef>
          </c:tx>
          <c:spPr>
            <a:ln w="28575" cap="rnd">
              <a:solidFill>
                <a:srgbClr val="AE22AE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AE22AE"/>
              </a:solidFill>
              <a:ln w="9525">
                <a:solidFill>
                  <a:srgbClr val="AE22AE"/>
                </a:solidFill>
              </a:ln>
              <a:effectLst/>
            </c:spPr>
          </c:marker>
          <c:cat>
            <c:numRef>
              <c:f>'2. Hotel Break-Even'!$A$53:$A$153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'2. Hotel Break-Even'!$G$53:$G$153</c:f>
              <c:numCache>
                <c:formatCode>#,##0\ "€"</c:formatCode>
                <c:ptCount val="101"/>
                <c:pt idx="0">
                  <c:v>782150</c:v>
                </c:pt>
                <c:pt idx="1">
                  <c:v>782150</c:v>
                </c:pt>
                <c:pt idx="2">
                  <c:v>782150</c:v>
                </c:pt>
                <c:pt idx="3">
                  <c:v>782150</c:v>
                </c:pt>
                <c:pt idx="4">
                  <c:v>782150</c:v>
                </c:pt>
                <c:pt idx="5">
                  <c:v>782150</c:v>
                </c:pt>
                <c:pt idx="6">
                  <c:v>782150</c:v>
                </c:pt>
                <c:pt idx="7">
                  <c:v>782150</c:v>
                </c:pt>
                <c:pt idx="8">
                  <c:v>782150</c:v>
                </c:pt>
                <c:pt idx="9">
                  <c:v>782150</c:v>
                </c:pt>
                <c:pt idx="10">
                  <c:v>782150</c:v>
                </c:pt>
                <c:pt idx="11">
                  <c:v>782150</c:v>
                </c:pt>
                <c:pt idx="12">
                  <c:v>782150</c:v>
                </c:pt>
                <c:pt idx="13">
                  <c:v>782150</c:v>
                </c:pt>
                <c:pt idx="14">
                  <c:v>782150</c:v>
                </c:pt>
                <c:pt idx="15">
                  <c:v>782150</c:v>
                </c:pt>
                <c:pt idx="16">
                  <c:v>782150</c:v>
                </c:pt>
                <c:pt idx="17">
                  <c:v>782150</c:v>
                </c:pt>
                <c:pt idx="18">
                  <c:v>782150</c:v>
                </c:pt>
                <c:pt idx="19">
                  <c:v>782150</c:v>
                </c:pt>
                <c:pt idx="20">
                  <c:v>782150</c:v>
                </c:pt>
                <c:pt idx="21">
                  <c:v>782150</c:v>
                </c:pt>
                <c:pt idx="22">
                  <c:v>782150</c:v>
                </c:pt>
                <c:pt idx="23">
                  <c:v>782150</c:v>
                </c:pt>
                <c:pt idx="24">
                  <c:v>782150</c:v>
                </c:pt>
                <c:pt idx="25">
                  <c:v>782150</c:v>
                </c:pt>
                <c:pt idx="26">
                  <c:v>782150</c:v>
                </c:pt>
                <c:pt idx="27">
                  <c:v>782150</c:v>
                </c:pt>
                <c:pt idx="28">
                  <c:v>782150</c:v>
                </c:pt>
                <c:pt idx="29">
                  <c:v>782150</c:v>
                </c:pt>
                <c:pt idx="30">
                  <c:v>782150</c:v>
                </c:pt>
                <c:pt idx="31">
                  <c:v>782150</c:v>
                </c:pt>
                <c:pt idx="32">
                  <c:v>782150</c:v>
                </c:pt>
                <c:pt idx="33">
                  <c:v>782150</c:v>
                </c:pt>
                <c:pt idx="34">
                  <c:v>782150</c:v>
                </c:pt>
                <c:pt idx="35">
                  <c:v>782150</c:v>
                </c:pt>
                <c:pt idx="36">
                  <c:v>782150</c:v>
                </c:pt>
                <c:pt idx="37">
                  <c:v>782150</c:v>
                </c:pt>
                <c:pt idx="38">
                  <c:v>782150</c:v>
                </c:pt>
                <c:pt idx="39">
                  <c:v>782150</c:v>
                </c:pt>
                <c:pt idx="40">
                  <c:v>782150</c:v>
                </c:pt>
                <c:pt idx="41">
                  <c:v>782150</c:v>
                </c:pt>
                <c:pt idx="42">
                  <c:v>782150</c:v>
                </c:pt>
                <c:pt idx="43">
                  <c:v>782150</c:v>
                </c:pt>
                <c:pt idx="44">
                  <c:v>782150</c:v>
                </c:pt>
                <c:pt idx="45">
                  <c:v>782150</c:v>
                </c:pt>
                <c:pt idx="46">
                  <c:v>782150</c:v>
                </c:pt>
                <c:pt idx="47">
                  <c:v>782150</c:v>
                </c:pt>
                <c:pt idx="48">
                  <c:v>782150</c:v>
                </c:pt>
                <c:pt idx="49">
                  <c:v>782150</c:v>
                </c:pt>
                <c:pt idx="50">
                  <c:v>782150</c:v>
                </c:pt>
                <c:pt idx="51">
                  <c:v>782150</c:v>
                </c:pt>
                <c:pt idx="52">
                  <c:v>782150</c:v>
                </c:pt>
                <c:pt idx="53">
                  <c:v>782150</c:v>
                </c:pt>
                <c:pt idx="54">
                  <c:v>782150</c:v>
                </c:pt>
                <c:pt idx="55">
                  <c:v>782150</c:v>
                </c:pt>
                <c:pt idx="56">
                  <c:v>782150</c:v>
                </c:pt>
                <c:pt idx="57">
                  <c:v>782150</c:v>
                </c:pt>
                <c:pt idx="58">
                  <c:v>782150</c:v>
                </c:pt>
                <c:pt idx="59">
                  <c:v>782150</c:v>
                </c:pt>
                <c:pt idx="60">
                  <c:v>782150</c:v>
                </c:pt>
                <c:pt idx="61">
                  <c:v>782150</c:v>
                </c:pt>
                <c:pt idx="62">
                  <c:v>782150</c:v>
                </c:pt>
                <c:pt idx="63">
                  <c:v>782150</c:v>
                </c:pt>
                <c:pt idx="64">
                  <c:v>782150</c:v>
                </c:pt>
                <c:pt idx="65">
                  <c:v>782150</c:v>
                </c:pt>
                <c:pt idx="66">
                  <c:v>782150</c:v>
                </c:pt>
                <c:pt idx="67">
                  <c:v>782150</c:v>
                </c:pt>
                <c:pt idx="68">
                  <c:v>782150</c:v>
                </c:pt>
                <c:pt idx="69">
                  <c:v>782150</c:v>
                </c:pt>
                <c:pt idx="70">
                  <c:v>782150</c:v>
                </c:pt>
                <c:pt idx="71">
                  <c:v>782150</c:v>
                </c:pt>
                <c:pt idx="72">
                  <c:v>782150</c:v>
                </c:pt>
                <c:pt idx="73">
                  <c:v>782150</c:v>
                </c:pt>
                <c:pt idx="74">
                  <c:v>782150</c:v>
                </c:pt>
                <c:pt idx="75">
                  <c:v>782150</c:v>
                </c:pt>
                <c:pt idx="76">
                  <c:v>782150</c:v>
                </c:pt>
                <c:pt idx="77">
                  <c:v>782150</c:v>
                </c:pt>
                <c:pt idx="78">
                  <c:v>782150</c:v>
                </c:pt>
                <c:pt idx="79">
                  <c:v>782150</c:v>
                </c:pt>
                <c:pt idx="80">
                  <c:v>782150</c:v>
                </c:pt>
                <c:pt idx="81">
                  <c:v>782150</c:v>
                </c:pt>
                <c:pt idx="82">
                  <c:v>782150</c:v>
                </c:pt>
                <c:pt idx="83">
                  <c:v>782150</c:v>
                </c:pt>
                <c:pt idx="84">
                  <c:v>782150</c:v>
                </c:pt>
                <c:pt idx="85">
                  <c:v>782150</c:v>
                </c:pt>
                <c:pt idx="86">
                  <c:v>782150</c:v>
                </c:pt>
                <c:pt idx="87">
                  <c:v>782150</c:v>
                </c:pt>
                <c:pt idx="88">
                  <c:v>782150</c:v>
                </c:pt>
                <c:pt idx="89">
                  <c:v>782150</c:v>
                </c:pt>
                <c:pt idx="90">
                  <c:v>782150</c:v>
                </c:pt>
                <c:pt idx="91">
                  <c:v>782150</c:v>
                </c:pt>
                <c:pt idx="92">
                  <c:v>782150</c:v>
                </c:pt>
                <c:pt idx="93">
                  <c:v>782150</c:v>
                </c:pt>
                <c:pt idx="94">
                  <c:v>782150</c:v>
                </c:pt>
                <c:pt idx="95">
                  <c:v>782150</c:v>
                </c:pt>
                <c:pt idx="96">
                  <c:v>782150</c:v>
                </c:pt>
                <c:pt idx="97">
                  <c:v>782150</c:v>
                </c:pt>
                <c:pt idx="98">
                  <c:v>782150</c:v>
                </c:pt>
                <c:pt idx="99">
                  <c:v>782150</c:v>
                </c:pt>
                <c:pt idx="100">
                  <c:v>782150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'2. Hotel Break-Even'!$E$51</c:f>
              <c:strCache>
                <c:ptCount val="1"/>
                <c:pt idx="0">
                  <c:v>Variable Kosten/Jahr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'2. Hotel Break-Even'!$A$53:$A$153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'2. Hotel Break-Even'!$E$53:$E$153</c:f>
              <c:numCache>
                <c:formatCode>#,##0\ "€"</c:formatCode>
                <c:ptCount val="101"/>
                <c:pt idx="0">
                  <c:v>0</c:v>
                </c:pt>
                <c:pt idx="1">
                  <c:v>12000</c:v>
                </c:pt>
                <c:pt idx="2">
                  <c:v>24000</c:v>
                </c:pt>
                <c:pt idx="3">
                  <c:v>36000</c:v>
                </c:pt>
                <c:pt idx="4">
                  <c:v>48000</c:v>
                </c:pt>
                <c:pt idx="5">
                  <c:v>60000</c:v>
                </c:pt>
                <c:pt idx="6">
                  <c:v>72000</c:v>
                </c:pt>
                <c:pt idx="7">
                  <c:v>84000.000000000015</c:v>
                </c:pt>
                <c:pt idx="8">
                  <c:v>96000</c:v>
                </c:pt>
                <c:pt idx="9">
                  <c:v>108000</c:v>
                </c:pt>
                <c:pt idx="10">
                  <c:v>120000</c:v>
                </c:pt>
                <c:pt idx="11">
                  <c:v>132000</c:v>
                </c:pt>
                <c:pt idx="12">
                  <c:v>144000</c:v>
                </c:pt>
                <c:pt idx="13">
                  <c:v>156000</c:v>
                </c:pt>
                <c:pt idx="14">
                  <c:v>168000.00000000003</c:v>
                </c:pt>
                <c:pt idx="15">
                  <c:v>180000</c:v>
                </c:pt>
                <c:pt idx="16">
                  <c:v>192000</c:v>
                </c:pt>
                <c:pt idx="17">
                  <c:v>204000</c:v>
                </c:pt>
                <c:pt idx="18">
                  <c:v>216000</c:v>
                </c:pt>
                <c:pt idx="19">
                  <c:v>228000</c:v>
                </c:pt>
                <c:pt idx="20">
                  <c:v>240000</c:v>
                </c:pt>
                <c:pt idx="21">
                  <c:v>252000</c:v>
                </c:pt>
                <c:pt idx="22">
                  <c:v>264000</c:v>
                </c:pt>
                <c:pt idx="23">
                  <c:v>276000</c:v>
                </c:pt>
                <c:pt idx="24">
                  <c:v>288000</c:v>
                </c:pt>
                <c:pt idx="25">
                  <c:v>300000</c:v>
                </c:pt>
                <c:pt idx="26">
                  <c:v>312000</c:v>
                </c:pt>
                <c:pt idx="27">
                  <c:v>324000</c:v>
                </c:pt>
                <c:pt idx="28">
                  <c:v>336000.00000000006</c:v>
                </c:pt>
                <c:pt idx="29">
                  <c:v>347999.99999999994</c:v>
                </c:pt>
                <c:pt idx="30">
                  <c:v>360000</c:v>
                </c:pt>
                <c:pt idx="31">
                  <c:v>372000</c:v>
                </c:pt>
                <c:pt idx="32">
                  <c:v>384000</c:v>
                </c:pt>
                <c:pt idx="33">
                  <c:v>396000</c:v>
                </c:pt>
                <c:pt idx="34">
                  <c:v>408000</c:v>
                </c:pt>
                <c:pt idx="35">
                  <c:v>420000</c:v>
                </c:pt>
                <c:pt idx="36">
                  <c:v>432000</c:v>
                </c:pt>
                <c:pt idx="37">
                  <c:v>444000</c:v>
                </c:pt>
                <c:pt idx="38">
                  <c:v>456000</c:v>
                </c:pt>
                <c:pt idx="39">
                  <c:v>468000</c:v>
                </c:pt>
                <c:pt idx="40">
                  <c:v>480000</c:v>
                </c:pt>
                <c:pt idx="41">
                  <c:v>492000</c:v>
                </c:pt>
                <c:pt idx="42">
                  <c:v>504000</c:v>
                </c:pt>
                <c:pt idx="43">
                  <c:v>516000</c:v>
                </c:pt>
                <c:pt idx="44">
                  <c:v>528000</c:v>
                </c:pt>
                <c:pt idx="45">
                  <c:v>540000</c:v>
                </c:pt>
                <c:pt idx="46">
                  <c:v>552000</c:v>
                </c:pt>
                <c:pt idx="47">
                  <c:v>564000</c:v>
                </c:pt>
                <c:pt idx="48">
                  <c:v>576000</c:v>
                </c:pt>
                <c:pt idx="49">
                  <c:v>588000</c:v>
                </c:pt>
                <c:pt idx="50">
                  <c:v>600000</c:v>
                </c:pt>
                <c:pt idx="51">
                  <c:v>612000</c:v>
                </c:pt>
                <c:pt idx="52">
                  <c:v>624000</c:v>
                </c:pt>
                <c:pt idx="53">
                  <c:v>636000</c:v>
                </c:pt>
                <c:pt idx="54">
                  <c:v>648000</c:v>
                </c:pt>
                <c:pt idx="55">
                  <c:v>660000.00000000012</c:v>
                </c:pt>
                <c:pt idx="56">
                  <c:v>672000.00000000012</c:v>
                </c:pt>
                <c:pt idx="57">
                  <c:v>683999.99999999988</c:v>
                </c:pt>
                <c:pt idx="58">
                  <c:v>695999.99999999988</c:v>
                </c:pt>
                <c:pt idx="59">
                  <c:v>708000</c:v>
                </c:pt>
                <c:pt idx="60">
                  <c:v>720000</c:v>
                </c:pt>
                <c:pt idx="61">
                  <c:v>732000</c:v>
                </c:pt>
                <c:pt idx="62">
                  <c:v>744000</c:v>
                </c:pt>
                <c:pt idx="63">
                  <c:v>756000</c:v>
                </c:pt>
                <c:pt idx="64">
                  <c:v>768000</c:v>
                </c:pt>
                <c:pt idx="65">
                  <c:v>780000</c:v>
                </c:pt>
                <c:pt idx="66">
                  <c:v>792000</c:v>
                </c:pt>
                <c:pt idx="67">
                  <c:v>804000</c:v>
                </c:pt>
                <c:pt idx="68">
                  <c:v>816000</c:v>
                </c:pt>
                <c:pt idx="69">
                  <c:v>828000</c:v>
                </c:pt>
                <c:pt idx="70">
                  <c:v>840000</c:v>
                </c:pt>
                <c:pt idx="71">
                  <c:v>852000</c:v>
                </c:pt>
                <c:pt idx="72">
                  <c:v>864000</c:v>
                </c:pt>
                <c:pt idx="73">
                  <c:v>876000</c:v>
                </c:pt>
                <c:pt idx="74">
                  <c:v>888000</c:v>
                </c:pt>
                <c:pt idx="75">
                  <c:v>900000</c:v>
                </c:pt>
                <c:pt idx="76">
                  <c:v>912000</c:v>
                </c:pt>
                <c:pt idx="77">
                  <c:v>924000</c:v>
                </c:pt>
                <c:pt idx="78">
                  <c:v>936000</c:v>
                </c:pt>
                <c:pt idx="79">
                  <c:v>948000</c:v>
                </c:pt>
                <c:pt idx="80">
                  <c:v>960000</c:v>
                </c:pt>
                <c:pt idx="81">
                  <c:v>972000</c:v>
                </c:pt>
                <c:pt idx="82">
                  <c:v>984000</c:v>
                </c:pt>
                <c:pt idx="83">
                  <c:v>996000</c:v>
                </c:pt>
                <c:pt idx="84">
                  <c:v>1008000</c:v>
                </c:pt>
                <c:pt idx="85">
                  <c:v>1020000</c:v>
                </c:pt>
                <c:pt idx="86">
                  <c:v>1032000</c:v>
                </c:pt>
                <c:pt idx="87">
                  <c:v>1044000</c:v>
                </c:pt>
                <c:pt idx="88">
                  <c:v>1056000</c:v>
                </c:pt>
                <c:pt idx="89">
                  <c:v>1068000</c:v>
                </c:pt>
                <c:pt idx="90">
                  <c:v>1080000</c:v>
                </c:pt>
                <c:pt idx="91">
                  <c:v>1092000</c:v>
                </c:pt>
                <c:pt idx="92">
                  <c:v>1104000</c:v>
                </c:pt>
                <c:pt idx="93">
                  <c:v>1116000</c:v>
                </c:pt>
                <c:pt idx="94">
                  <c:v>1128000</c:v>
                </c:pt>
                <c:pt idx="95">
                  <c:v>1140000</c:v>
                </c:pt>
                <c:pt idx="96">
                  <c:v>1152000</c:v>
                </c:pt>
                <c:pt idx="97">
                  <c:v>1164000</c:v>
                </c:pt>
                <c:pt idx="98">
                  <c:v>1176000</c:v>
                </c:pt>
                <c:pt idx="99">
                  <c:v>1188000</c:v>
                </c:pt>
                <c:pt idx="100">
                  <c:v>1200000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'2. Hotel Break-Even'!$F$51</c:f>
              <c:strCache>
                <c:ptCount val="1"/>
                <c:pt idx="0">
                  <c:v>Sprungfix-K./Jahr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'2. Hotel Break-Even'!$A$53:$A$153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'2. Hotel Break-Even'!$F$53:$F$153</c:f>
              <c:numCache>
                <c:formatCode>#,##0\ "€"</c:formatCode>
                <c:ptCount val="101"/>
                <c:pt idx="0">
                  <c:v>0</c:v>
                </c:pt>
                <c:pt idx="1">
                  <c:v>32000</c:v>
                </c:pt>
                <c:pt idx="2">
                  <c:v>32000</c:v>
                </c:pt>
                <c:pt idx="3">
                  <c:v>32000</c:v>
                </c:pt>
                <c:pt idx="4">
                  <c:v>32000</c:v>
                </c:pt>
                <c:pt idx="5">
                  <c:v>32000</c:v>
                </c:pt>
                <c:pt idx="6">
                  <c:v>32000</c:v>
                </c:pt>
                <c:pt idx="7">
                  <c:v>32000</c:v>
                </c:pt>
                <c:pt idx="8">
                  <c:v>32000</c:v>
                </c:pt>
                <c:pt idx="9">
                  <c:v>32000</c:v>
                </c:pt>
                <c:pt idx="10">
                  <c:v>32000</c:v>
                </c:pt>
                <c:pt idx="11">
                  <c:v>32000</c:v>
                </c:pt>
                <c:pt idx="12">
                  <c:v>64000</c:v>
                </c:pt>
                <c:pt idx="13">
                  <c:v>64000</c:v>
                </c:pt>
                <c:pt idx="14">
                  <c:v>64000</c:v>
                </c:pt>
                <c:pt idx="15">
                  <c:v>64000</c:v>
                </c:pt>
                <c:pt idx="16">
                  <c:v>64000</c:v>
                </c:pt>
                <c:pt idx="17">
                  <c:v>64000</c:v>
                </c:pt>
                <c:pt idx="18">
                  <c:v>64000</c:v>
                </c:pt>
                <c:pt idx="19">
                  <c:v>64000</c:v>
                </c:pt>
                <c:pt idx="20">
                  <c:v>64000</c:v>
                </c:pt>
                <c:pt idx="21">
                  <c:v>64000</c:v>
                </c:pt>
                <c:pt idx="22">
                  <c:v>64000</c:v>
                </c:pt>
                <c:pt idx="23">
                  <c:v>96000</c:v>
                </c:pt>
                <c:pt idx="24">
                  <c:v>96000</c:v>
                </c:pt>
                <c:pt idx="25">
                  <c:v>96000</c:v>
                </c:pt>
                <c:pt idx="26">
                  <c:v>96000</c:v>
                </c:pt>
                <c:pt idx="27">
                  <c:v>96000</c:v>
                </c:pt>
                <c:pt idx="28">
                  <c:v>96000</c:v>
                </c:pt>
                <c:pt idx="29">
                  <c:v>96000</c:v>
                </c:pt>
                <c:pt idx="30">
                  <c:v>96000</c:v>
                </c:pt>
                <c:pt idx="31">
                  <c:v>96000</c:v>
                </c:pt>
                <c:pt idx="32">
                  <c:v>96000</c:v>
                </c:pt>
                <c:pt idx="33">
                  <c:v>96000</c:v>
                </c:pt>
                <c:pt idx="34">
                  <c:v>128000</c:v>
                </c:pt>
                <c:pt idx="35">
                  <c:v>128000</c:v>
                </c:pt>
                <c:pt idx="36">
                  <c:v>128000</c:v>
                </c:pt>
                <c:pt idx="37">
                  <c:v>128000</c:v>
                </c:pt>
                <c:pt idx="38">
                  <c:v>128000</c:v>
                </c:pt>
                <c:pt idx="39">
                  <c:v>128000</c:v>
                </c:pt>
                <c:pt idx="40">
                  <c:v>128000</c:v>
                </c:pt>
                <c:pt idx="41">
                  <c:v>128000</c:v>
                </c:pt>
                <c:pt idx="42">
                  <c:v>128000</c:v>
                </c:pt>
                <c:pt idx="43">
                  <c:v>128000</c:v>
                </c:pt>
                <c:pt idx="44">
                  <c:v>128000</c:v>
                </c:pt>
                <c:pt idx="45">
                  <c:v>160000</c:v>
                </c:pt>
                <c:pt idx="46">
                  <c:v>160000</c:v>
                </c:pt>
                <c:pt idx="47">
                  <c:v>160000</c:v>
                </c:pt>
                <c:pt idx="48">
                  <c:v>160000</c:v>
                </c:pt>
                <c:pt idx="49">
                  <c:v>160000</c:v>
                </c:pt>
                <c:pt idx="50">
                  <c:v>160000</c:v>
                </c:pt>
                <c:pt idx="51">
                  <c:v>160000</c:v>
                </c:pt>
                <c:pt idx="52">
                  <c:v>160000</c:v>
                </c:pt>
                <c:pt idx="53">
                  <c:v>160000</c:v>
                </c:pt>
                <c:pt idx="54">
                  <c:v>160000</c:v>
                </c:pt>
                <c:pt idx="55">
                  <c:v>160000</c:v>
                </c:pt>
                <c:pt idx="56">
                  <c:v>192000</c:v>
                </c:pt>
                <c:pt idx="57">
                  <c:v>192000</c:v>
                </c:pt>
                <c:pt idx="58">
                  <c:v>192000</c:v>
                </c:pt>
                <c:pt idx="59">
                  <c:v>192000</c:v>
                </c:pt>
                <c:pt idx="60">
                  <c:v>192000</c:v>
                </c:pt>
                <c:pt idx="61">
                  <c:v>192000</c:v>
                </c:pt>
                <c:pt idx="62">
                  <c:v>192000</c:v>
                </c:pt>
                <c:pt idx="63">
                  <c:v>192000</c:v>
                </c:pt>
                <c:pt idx="64">
                  <c:v>192000</c:v>
                </c:pt>
                <c:pt idx="65">
                  <c:v>192000</c:v>
                </c:pt>
                <c:pt idx="66">
                  <c:v>192000</c:v>
                </c:pt>
                <c:pt idx="67">
                  <c:v>224000</c:v>
                </c:pt>
                <c:pt idx="68">
                  <c:v>224000</c:v>
                </c:pt>
                <c:pt idx="69">
                  <c:v>224000</c:v>
                </c:pt>
                <c:pt idx="70">
                  <c:v>224000</c:v>
                </c:pt>
                <c:pt idx="71">
                  <c:v>224000</c:v>
                </c:pt>
                <c:pt idx="72">
                  <c:v>224000</c:v>
                </c:pt>
                <c:pt idx="73">
                  <c:v>224000</c:v>
                </c:pt>
                <c:pt idx="74">
                  <c:v>224000</c:v>
                </c:pt>
                <c:pt idx="75">
                  <c:v>224000</c:v>
                </c:pt>
                <c:pt idx="76">
                  <c:v>224000</c:v>
                </c:pt>
                <c:pt idx="77">
                  <c:v>224000</c:v>
                </c:pt>
                <c:pt idx="78">
                  <c:v>256000</c:v>
                </c:pt>
                <c:pt idx="79">
                  <c:v>256000</c:v>
                </c:pt>
                <c:pt idx="80">
                  <c:v>256000</c:v>
                </c:pt>
                <c:pt idx="81">
                  <c:v>256000</c:v>
                </c:pt>
                <c:pt idx="82">
                  <c:v>256000</c:v>
                </c:pt>
                <c:pt idx="83">
                  <c:v>256000</c:v>
                </c:pt>
                <c:pt idx="84">
                  <c:v>256000</c:v>
                </c:pt>
                <c:pt idx="85">
                  <c:v>256000</c:v>
                </c:pt>
                <c:pt idx="86">
                  <c:v>256000</c:v>
                </c:pt>
                <c:pt idx="87">
                  <c:v>256000</c:v>
                </c:pt>
                <c:pt idx="88">
                  <c:v>256000</c:v>
                </c:pt>
                <c:pt idx="89">
                  <c:v>288000</c:v>
                </c:pt>
                <c:pt idx="90">
                  <c:v>288000</c:v>
                </c:pt>
                <c:pt idx="91">
                  <c:v>288000</c:v>
                </c:pt>
                <c:pt idx="92">
                  <c:v>288000</c:v>
                </c:pt>
                <c:pt idx="93">
                  <c:v>288000</c:v>
                </c:pt>
                <c:pt idx="94">
                  <c:v>288000</c:v>
                </c:pt>
                <c:pt idx="95">
                  <c:v>288000</c:v>
                </c:pt>
                <c:pt idx="96">
                  <c:v>288000</c:v>
                </c:pt>
                <c:pt idx="97">
                  <c:v>288000</c:v>
                </c:pt>
                <c:pt idx="98">
                  <c:v>288000</c:v>
                </c:pt>
                <c:pt idx="99">
                  <c:v>288000</c:v>
                </c:pt>
                <c:pt idx="100">
                  <c:v>320000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'2. Hotel Break-Even'!$D$51</c:f>
              <c:strCache>
                <c:ptCount val="1"/>
                <c:pt idx="0">
                  <c:v>Kosten/Jahr</c:v>
                </c:pt>
              </c:strCache>
            </c:strRef>
          </c:tx>
          <c:spPr>
            <a:ln w="28575" cap="rnd">
              <a:solidFill>
                <a:srgbClr val="8E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8E0000"/>
                </a:solidFill>
              </a:ln>
              <a:effectLst/>
            </c:spPr>
          </c:marker>
          <c:cat>
            <c:numRef>
              <c:f>'2. Hotel Break-Even'!$A$53:$A$153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'2. Hotel Break-Even'!$D$53:$D$153</c:f>
              <c:numCache>
                <c:formatCode>#,##0\ "€"</c:formatCode>
                <c:ptCount val="101"/>
                <c:pt idx="0">
                  <c:v>782150</c:v>
                </c:pt>
                <c:pt idx="1">
                  <c:v>826150</c:v>
                </c:pt>
                <c:pt idx="2">
                  <c:v>838150</c:v>
                </c:pt>
                <c:pt idx="3">
                  <c:v>850150</c:v>
                </c:pt>
                <c:pt idx="4">
                  <c:v>862150</c:v>
                </c:pt>
                <c:pt idx="5">
                  <c:v>874150</c:v>
                </c:pt>
                <c:pt idx="6">
                  <c:v>886150</c:v>
                </c:pt>
                <c:pt idx="7">
                  <c:v>898150</c:v>
                </c:pt>
                <c:pt idx="8">
                  <c:v>910150</c:v>
                </c:pt>
                <c:pt idx="9">
                  <c:v>922150</c:v>
                </c:pt>
                <c:pt idx="10">
                  <c:v>934150</c:v>
                </c:pt>
                <c:pt idx="11">
                  <c:v>946150</c:v>
                </c:pt>
                <c:pt idx="12">
                  <c:v>990150</c:v>
                </c:pt>
                <c:pt idx="13">
                  <c:v>1002150</c:v>
                </c:pt>
                <c:pt idx="14">
                  <c:v>1014150</c:v>
                </c:pt>
                <c:pt idx="15">
                  <c:v>1026150</c:v>
                </c:pt>
                <c:pt idx="16">
                  <c:v>1038150</c:v>
                </c:pt>
                <c:pt idx="17">
                  <c:v>1050150</c:v>
                </c:pt>
                <c:pt idx="18">
                  <c:v>1062150</c:v>
                </c:pt>
                <c:pt idx="19">
                  <c:v>1074150</c:v>
                </c:pt>
                <c:pt idx="20">
                  <c:v>1086150</c:v>
                </c:pt>
                <c:pt idx="21">
                  <c:v>1098150</c:v>
                </c:pt>
                <c:pt idx="22">
                  <c:v>1110150</c:v>
                </c:pt>
                <c:pt idx="23">
                  <c:v>1154150</c:v>
                </c:pt>
                <c:pt idx="24">
                  <c:v>1166150</c:v>
                </c:pt>
                <c:pt idx="25">
                  <c:v>1178150</c:v>
                </c:pt>
                <c:pt idx="26">
                  <c:v>1190150</c:v>
                </c:pt>
                <c:pt idx="27">
                  <c:v>1202150</c:v>
                </c:pt>
                <c:pt idx="28">
                  <c:v>1214150</c:v>
                </c:pt>
                <c:pt idx="29">
                  <c:v>1226150</c:v>
                </c:pt>
                <c:pt idx="30">
                  <c:v>1238150</c:v>
                </c:pt>
                <c:pt idx="31">
                  <c:v>1250150</c:v>
                </c:pt>
                <c:pt idx="32">
                  <c:v>1262150</c:v>
                </c:pt>
                <c:pt idx="33">
                  <c:v>1274150</c:v>
                </c:pt>
                <c:pt idx="34">
                  <c:v>1318150</c:v>
                </c:pt>
                <c:pt idx="35">
                  <c:v>1330150</c:v>
                </c:pt>
                <c:pt idx="36">
                  <c:v>1342150</c:v>
                </c:pt>
                <c:pt idx="37">
                  <c:v>1354150</c:v>
                </c:pt>
                <c:pt idx="38">
                  <c:v>1366150</c:v>
                </c:pt>
                <c:pt idx="39">
                  <c:v>1378150</c:v>
                </c:pt>
                <c:pt idx="40">
                  <c:v>1390150</c:v>
                </c:pt>
                <c:pt idx="41">
                  <c:v>1402150</c:v>
                </c:pt>
                <c:pt idx="42">
                  <c:v>1414150</c:v>
                </c:pt>
                <c:pt idx="43">
                  <c:v>1426150</c:v>
                </c:pt>
                <c:pt idx="44">
                  <c:v>1438150</c:v>
                </c:pt>
                <c:pt idx="45">
                  <c:v>1482150</c:v>
                </c:pt>
                <c:pt idx="46">
                  <c:v>1494150</c:v>
                </c:pt>
                <c:pt idx="47">
                  <c:v>1506150</c:v>
                </c:pt>
                <c:pt idx="48">
                  <c:v>1518150</c:v>
                </c:pt>
                <c:pt idx="49">
                  <c:v>1530150</c:v>
                </c:pt>
                <c:pt idx="50">
                  <c:v>1542150</c:v>
                </c:pt>
                <c:pt idx="51">
                  <c:v>1554150</c:v>
                </c:pt>
                <c:pt idx="52">
                  <c:v>1566150</c:v>
                </c:pt>
                <c:pt idx="53">
                  <c:v>1578150</c:v>
                </c:pt>
                <c:pt idx="54">
                  <c:v>1590150</c:v>
                </c:pt>
                <c:pt idx="55">
                  <c:v>1602150</c:v>
                </c:pt>
                <c:pt idx="56">
                  <c:v>1646150</c:v>
                </c:pt>
                <c:pt idx="57">
                  <c:v>1658150</c:v>
                </c:pt>
                <c:pt idx="58">
                  <c:v>1670150</c:v>
                </c:pt>
                <c:pt idx="59">
                  <c:v>1682150</c:v>
                </c:pt>
                <c:pt idx="60">
                  <c:v>1694150</c:v>
                </c:pt>
                <c:pt idx="61">
                  <c:v>1706150</c:v>
                </c:pt>
                <c:pt idx="62">
                  <c:v>1718150</c:v>
                </c:pt>
                <c:pt idx="63">
                  <c:v>1730150</c:v>
                </c:pt>
                <c:pt idx="64">
                  <c:v>1742150</c:v>
                </c:pt>
                <c:pt idx="65">
                  <c:v>1754150</c:v>
                </c:pt>
                <c:pt idx="66">
                  <c:v>1766150</c:v>
                </c:pt>
                <c:pt idx="67">
                  <c:v>1810150</c:v>
                </c:pt>
                <c:pt idx="68">
                  <c:v>1822150</c:v>
                </c:pt>
                <c:pt idx="69">
                  <c:v>1834150</c:v>
                </c:pt>
                <c:pt idx="70">
                  <c:v>1846150</c:v>
                </c:pt>
                <c:pt idx="71">
                  <c:v>1858150</c:v>
                </c:pt>
                <c:pt idx="72">
                  <c:v>1870150</c:v>
                </c:pt>
                <c:pt idx="73">
                  <c:v>1882150</c:v>
                </c:pt>
                <c:pt idx="74">
                  <c:v>1894150</c:v>
                </c:pt>
                <c:pt idx="75">
                  <c:v>1906150</c:v>
                </c:pt>
                <c:pt idx="76">
                  <c:v>1918150</c:v>
                </c:pt>
                <c:pt idx="77">
                  <c:v>1930150</c:v>
                </c:pt>
                <c:pt idx="78">
                  <c:v>1974150</c:v>
                </c:pt>
                <c:pt idx="79">
                  <c:v>1986150</c:v>
                </c:pt>
                <c:pt idx="80">
                  <c:v>1998150</c:v>
                </c:pt>
                <c:pt idx="81">
                  <c:v>2010150</c:v>
                </c:pt>
                <c:pt idx="82">
                  <c:v>2022150</c:v>
                </c:pt>
                <c:pt idx="83">
                  <c:v>2034150</c:v>
                </c:pt>
                <c:pt idx="84">
                  <c:v>2046150</c:v>
                </c:pt>
                <c:pt idx="85">
                  <c:v>2058150</c:v>
                </c:pt>
                <c:pt idx="86">
                  <c:v>2070150</c:v>
                </c:pt>
                <c:pt idx="87">
                  <c:v>2082150</c:v>
                </c:pt>
                <c:pt idx="88">
                  <c:v>2094150</c:v>
                </c:pt>
                <c:pt idx="89">
                  <c:v>2138150</c:v>
                </c:pt>
                <c:pt idx="90">
                  <c:v>2150150</c:v>
                </c:pt>
                <c:pt idx="91">
                  <c:v>2162150</c:v>
                </c:pt>
                <c:pt idx="92">
                  <c:v>2174150</c:v>
                </c:pt>
                <c:pt idx="93">
                  <c:v>2186150</c:v>
                </c:pt>
                <c:pt idx="94">
                  <c:v>2198150</c:v>
                </c:pt>
                <c:pt idx="95">
                  <c:v>2210150</c:v>
                </c:pt>
                <c:pt idx="96">
                  <c:v>2222150</c:v>
                </c:pt>
                <c:pt idx="97">
                  <c:v>2234150</c:v>
                </c:pt>
                <c:pt idx="98">
                  <c:v>2246150</c:v>
                </c:pt>
                <c:pt idx="99">
                  <c:v>2258150</c:v>
                </c:pt>
                <c:pt idx="100">
                  <c:v>2302150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883168"/>
        <c:axId val="44588356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'2. Hotel Break-Even'!$C$51</c15:sqref>
                        </c15:formulaRef>
                      </c:ext>
                    </c:extLst>
                    <c:strCache>
                      <c:ptCount val="1"/>
                      <c:pt idx="0">
                        <c:v>Umsatz/Jahr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'2. Hotel Break-Even'!$A$53:$A$153</c15:sqref>
                        </c15:formulaRef>
                      </c:ext>
                    </c:extLst>
                    <c:numCache>
                      <c:formatCode>0%</c:formatCode>
                      <c:ptCount val="101"/>
                      <c:pt idx="0">
                        <c:v>0</c:v>
                      </c:pt>
                      <c:pt idx="1">
                        <c:v>0.01</c:v>
                      </c:pt>
                      <c:pt idx="2">
                        <c:v>0.02</c:v>
                      </c:pt>
                      <c:pt idx="3">
                        <c:v>0.03</c:v>
                      </c:pt>
                      <c:pt idx="4">
                        <c:v>0.04</c:v>
                      </c:pt>
                      <c:pt idx="5">
                        <c:v>0.05</c:v>
                      </c:pt>
                      <c:pt idx="6">
                        <c:v>0.06</c:v>
                      </c:pt>
                      <c:pt idx="7">
                        <c:v>7.0000000000000007E-2</c:v>
                      </c:pt>
                      <c:pt idx="8">
                        <c:v>0.08</c:v>
                      </c:pt>
                      <c:pt idx="9">
                        <c:v>0.09</c:v>
                      </c:pt>
                      <c:pt idx="10">
                        <c:v>0.1</c:v>
                      </c:pt>
                      <c:pt idx="11">
                        <c:v>0.11</c:v>
                      </c:pt>
                      <c:pt idx="12">
                        <c:v>0.12</c:v>
                      </c:pt>
                      <c:pt idx="13">
                        <c:v>0.13</c:v>
                      </c:pt>
                      <c:pt idx="14">
                        <c:v>0.14000000000000001</c:v>
                      </c:pt>
                      <c:pt idx="15">
                        <c:v>0.15</c:v>
                      </c:pt>
                      <c:pt idx="16">
                        <c:v>0.16</c:v>
                      </c:pt>
                      <c:pt idx="17">
                        <c:v>0.17</c:v>
                      </c:pt>
                      <c:pt idx="18">
                        <c:v>0.18</c:v>
                      </c:pt>
                      <c:pt idx="19">
                        <c:v>0.19</c:v>
                      </c:pt>
                      <c:pt idx="20">
                        <c:v>0.2</c:v>
                      </c:pt>
                      <c:pt idx="21">
                        <c:v>0.21</c:v>
                      </c:pt>
                      <c:pt idx="22">
                        <c:v>0.22</c:v>
                      </c:pt>
                      <c:pt idx="23">
                        <c:v>0.23</c:v>
                      </c:pt>
                      <c:pt idx="24">
                        <c:v>0.24</c:v>
                      </c:pt>
                      <c:pt idx="25">
                        <c:v>0.25</c:v>
                      </c:pt>
                      <c:pt idx="26">
                        <c:v>0.26</c:v>
                      </c:pt>
                      <c:pt idx="27">
                        <c:v>0.27</c:v>
                      </c:pt>
                      <c:pt idx="28">
                        <c:v>0.28000000000000003</c:v>
                      </c:pt>
                      <c:pt idx="29">
                        <c:v>0.28999999999999998</c:v>
                      </c:pt>
                      <c:pt idx="30">
                        <c:v>0.3</c:v>
                      </c:pt>
                      <c:pt idx="31">
                        <c:v>0.31</c:v>
                      </c:pt>
                      <c:pt idx="32">
                        <c:v>0.32</c:v>
                      </c:pt>
                      <c:pt idx="33">
                        <c:v>0.33</c:v>
                      </c:pt>
                      <c:pt idx="34">
                        <c:v>0.34</c:v>
                      </c:pt>
                      <c:pt idx="35">
                        <c:v>0.35</c:v>
                      </c:pt>
                      <c:pt idx="36">
                        <c:v>0.36</c:v>
                      </c:pt>
                      <c:pt idx="37">
                        <c:v>0.37</c:v>
                      </c:pt>
                      <c:pt idx="38">
                        <c:v>0.38</c:v>
                      </c:pt>
                      <c:pt idx="39">
                        <c:v>0.39</c:v>
                      </c:pt>
                      <c:pt idx="40">
                        <c:v>0.4</c:v>
                      </c:pt>
                      <c:pt idx="41">
                        <c:v>0.41</c:v>
                      </c:pt>
                      <c:pt idx="42">
                        <c:v>0.42</c:v>
                      </c:pt>
                      <c:pt idx="43">
                        <c:v>0.43</c:v>
                      </c:pt>
                      <c:pt idx="44">
                        <c:v>0.44</c:v>
                      </c:pt>
                      <c:pt idx="45">
                        <c:v>0.45</c:v>
                      </c:pt>
                      <c:pt idx="46">
                        <c:v>0.46</c:v>
                      </c:pt>
                      <c:pt idx="47">
                        <c:v>0.47</c:v>
                      </c:pt>
                      <c:pt idx="48">
                        <c:v>0.48</c:v>
                      </c:pt>
                      <c:pt idx="49">
                        <c:v>0.49</c:v>
                      </c:pt>
                      <c:pt idx="50">
                        <c:v>0.5</c:v>
                      </c:pt>
                      <c:pt idx="51">
                        <c:v>0.51</c:v>
                      </c:pt>
                      <c:pt idx="52">
                        <c:v>0.52</c:v>
                      </c:pt>
                      <c:pt idx="53">
                        <c:v>0.53</c:v>
                      </c:pt>
                      <c:pt idx="54">
                        <c:v>0.54</c:v>
                      </c:pt>
                      <c:pt idx="55">
                        <c:v>0.55000000000000004</c:v>
                      </c:pt>
                      <c:pt idx="56">
                        <c:v>0.56000000000000005</c:v>
                      </c:pt>
                      <c:pt idx="57">
                        <c:v>0.56999999999999995</c:v>
                      </c:pt>
                      <c:pt idx="58">
                        <c:v>0.57999999999999996</c:v>
                      </c:pt>
                      <c:pt idx="59">
                        <c:v>0.59</c:v>
                      </c:pt>
                      <c:pt idx="60">
                        <c:v>0.6</c:v>
                      </c:pt>
                      <c:pt idx="61">
                        <c:v>0.61</c:v>
                      </c:pt>
                      <c:pt idx="62">
                        <c:v>0.62</c:v>
                      </c:pt>
                      <c:pt idx="63">
                        <c:v>0.63</c:v>
                      </c:pt>
                      <c:pt idx="64">
                        <c:v>0.64</c:v>
                      </c:pt>
                      <c:pt idx="65">
                        <c:v>0.65</c:v>
                      </c:pt>
                      <c:pt idx="66">
                        <c:v>0.66</c:v>
                      </c:pt>
                      <c:pt idx="67">
                        <c:v>0.67</c:v>
                      </c:pt>
                      <c:pt idx="68">
                        <c:v>0.68</c:v>
                      </c:pt>
                      <c:pt idx="69">
                        <c:v>0.69</c:v>
                      </c:pt>
                      <c:pt idx="70">
                        <c:v>0.7</c:v>
                      </c:pt>
                      <c:pt idx="71">
                        <c:v>0.71</c:v>
                      </c:pt>
                      <c:pt idx="72">
                        <c:v>0.72</c:v>
                      </c:pt>
                      <c:pt idx="73">
                        <c:v>0.73</c:v>
                      </c:pt>
                      <c:pt idx="74">
                        <c:v>0.74</c:v>
                      </c:pt>
                      <c:pt idx="75">
                        <c:v>0.75</c:v>
                      </c:pt>
                      <c:pt idx="76">
                        <c:v>0.76</c:v>
                      </c:pt>
                      <c:pt idx="77">
                        <c:v>0.77</c:v>
                      </c:pt>
                      <c:pt idx="78">
                        <c:v>0.78</c:v>
                      </c:pt>
                      <c:pt idx="79">
                        <c:v>0.79</c:v>
                      </c:pt>
                      <c:pt idx="80">
                        <c:v>0.8</c:v>
                      </c:pt>
                      <c:pt idx="81">
                        <c:v>0.81</c:v>
                      </c:pt>
                      <c:pt idx="82">
                        <c:v>0.82</c:v>
                      </c:pt>
                      <c:pt idx="83">
                        <c:v>0.83</c:v>
                      </c:pt>
                      <c:pt idx="84">
                        <c:v>0.84</c:v>
                      </c:pt>
                      <c:pt idx="85">
                        <c:v>0.85</c:v>
                      </c:pt>
                      <c:pt idx="86">
                        <c:v>0.86</c:v>
                      </c:pt>
                      <c:pt idx="87">
                        <c:v>0.87</c:v>
                      </c:pt>
                      <c:pt idx="88">
                        <c:v>0.88</c:v>
                      </c:pt>
                      <c:pt idx="89">
                        <c:v>0.89</c:v>
                      </c:pt>
                      <c:pt idx="90">
                        <c:v>0.9</c:v>
                      </c:pt>
                      <c:pt idx="91">
                        <c:v>0.91</c:v>
                      </c:pt>
                      <c:pt idx="92">
                        <c:v>0.92</c:v>
                      </c:pt>
                      <c:pt idx="93">
                        <c:v>0.93</c:v>
                      </c:pt>
                      <c:pt idx="94">
                        <c:v>0.94</c:v>
                      </c:pt>
                      <c:pt idx="95">
                        <c:v>0.95</c:v>
                      </c:pt>
                      <c:pt idx="96">
                        <c:v>0.96</c:v>
                      </c:pt>
                      <c:pt idx="97">
                        <c:v>0.97</c:v>
                      </c:pt>
                      <c:pt idx="98">
                        <c:v>0.98</c:v>
                      </c:pt>
                      <c:pt idx="99">
                        <c:v>0.99</c:v>
                      </c:pt>
                      <c:pt idx="100">
                        <c:v>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'2. Hotel Break-Even'!$C$53:$C$152</c15:sqref>
                        </c15:formulaRef>
                      </c:ext>
                    </c:extLst>
                    <c:numCache>
                      <c:formatCode>#,##0\ "€"</c:formatCode>
                      <c:ptCount val="100"/>
                      <c:pt idx="0">
                        <c:v>0</c:v>
                      </c:pt>
                      <c:pt idx="1">
                        <c:v>27000</c:v>
                      </c:pt>
                      <c:pt idx="2">
                        <c:v>54000</c:v>
                      </c:pt>
                      <c:pt idx="3">
                        <c:v>81000</c:v>
                      </c:pt>
                      <c:pt idx="4">
                        <c:v>108000</c:v>
                      </c:pt>
                      <c:pt idx="5">
                        <c:v>135000</c:v>
                      </c:pt>
                      <c:pt idx="6">
                        <c:v>162000</c:v>
                      </c:pt>
                      <c:pt idx="7">
                        <c:v>189000.00000000003</c:v>
                      </c:pt>
                      <c:pt idx="8">
                        <c:v>216000</c:v>
                      </c:pt>
                      <c:pt idx="9">
                        <c:v>243000</c:v>
                      </c:pt>
                      <c:pt idx="10">
                        <c:v>270000</c:v>
                      </c:pt>
                      <c:pt idx="11">
                        <c:v>297000</c:v>
                      </c:pt>
                      <c:pt idx="12">
                        <c:v>324000</c:v>
                      </c:pt>
                      <c:pt idx="13">
                        <c:v>351000</c:v>
                      </c:pt>
                      <c:pt idx="14">
                        <c:v>378000.00000000006</c:v>
                      </c:pt>
                      <c:pt idx="15">
                        <c:v>405000</c:v>
                      </c:pt>
                      <c:pt idx="16">
                        <c:v>432000</c:v>
                      </c:pt>
                      <c:pt idx="17">
                        <c:v>459000</c:v>
                      </c:pt>
                      <c:pt idx="18">
                        <c:v>486000</c:v>
                      </c:pt>
                      <c:pt idx="19">
                        <c:v>513000</c:v>
                      </c:pt>
                      <c:pt idx="20">
                        <c:v>540000</c:v>
                      </c:pt>
                      <c:pt idx="21">
                        <c:v>567000</c:v>
                      </c:pt>
                      <c:pt idx="22">
                        <c:v>594000</c:v>
                      </c:pt>
                      <c:pt idx="23">
                        <c:v>621000</c:v>
                      </c:pt>
                      <c:pt idx="24">
                        <c:v>648000</c:v>
                      </c:pt>
                      <c:pt idx="25">
                        <c:v>675000</c:v>
                      </c:pt>
                      <c:pt idx="26">
                        <c:v>702000</c:v>
                      </c:pt>
                      <c:pt idx="27">
                        <c:v>729000</c:v>
                      </c:pt>
                      <c:pt idx="28">
                        <c:v>756000.00000000012</c:v>
                      </c:pt>
                      <c:pt idx="29">
                        <c:v>782999.99999999988</c:v>
                      </c:pt>
                      <c:pt idx="30">
                        <c:v>810000</c:v>
                      </c:pt>
                      <c:pt idx="31">
                        <c:v>837000</c:v>
                      </c:pt>
                      <c:pt idx="32">
                        <c:v>864000</c:v>
                      </c:pt>
                      <c:pt idx="33">
                        <c:v>891000</c:v>
                      </c:pt>
                      <c:pt idx="34">
                        <c:v>918000</c:v>
                      </c:pt>
                      <c:pt idx="35">
                        <c:v>945000</c:v>
                      </c:pt>
                      <c:pt idx="36">
                        <c:v>972000</c:v>
                      </c:pt>
                      <c:pt idx="37">
                        <c:v>999000</c:v>
                      </c:pt>
                      <c:pt idx="38">
                        <c:v>1026000</c:v>
                      </c:pt>
                      <c:pt idx="39">
                        <c:v>1053000</c:v>
                      </c:pt>
                      <c:pt idx="40">
                        <c:v>1080000</c:v>
                      </c:pt>
                      <c:pt idx="41">
                        <c:v>1107000</c:v>
                      </c:pt>
                      <c:pt idx="42">
                        <c:v>1134000</c:v>
                      </c:pt>
                      <c:pt idx="43">
                        <c:v>1161000</c:v>
                      </c:pt>
                      <c:pt idx="44">
                        <c:v>1188000</c:v>
                      </c:pt>
                      <c:pt idx="45">
                        <c:v>1215000</c:v>
                      </c:pt>
                      <c:pt idx="46">
                        <c:v>1242000</c:v>
                      </c:pt>
                      <c:pt idx="47">
                        <c:v>1269000</c:v>
                      </c:pt>
                      <c:pt idx="48">
                        <c:v>1296000</c:v>
                      </c:pt>
                      <c:pt idx="49">
                        <c:v>1323000</c:v>
                      </c:pt>
                      <c:pt idx="50">
                        <c:v>1350000</c:v>
                      </c:pt>
                      <c:pt idx="51">
                        <c:v>1377000</c:v>
                      </c:pt>
                      <c:pt idx="52">
                        <c:v>1404000</c:v>
                      </c:pt>
                      <c:pt idx="53">
                        <c:v>1431000</c:v>
                      </c:pt>
                      <c:pt idx="54">
                        <c:v>1458000</c:v>
                      </c:pt>
                      <c:pt idx="55">
                        <c:v>1485000.0000000002</c:v>
                      </c:pt>
                      <c:pt idx="56">
                        <c:v>1512000.0000000002</c:v>
                      </c:pt>
                      <c:pt idx="57">
                        <c:v>1538999.9999999998</c:v>
                      </c:pt>
                      <c:pt idx="58">
                        <c:v>1565999.9999999998</c:v>
                      </c:pt>
                      <c:pt idx="59">
                        <c:v>1593000</c:v>
                      </c:pt>
                      <c:pt idx="60">
                        <c:v>1620000</c:v>
                      </c:pt>
                      <c:pt idx="61">
                        <c:v>1647000</c:v>
                      </c:pt>
                      <c:pt idx="62">
                        <c:v>1674000</c:v>
                      </c:pt>
                      <c:pt idx="63">
                        <c:v>1701000</c:v>
                      </c:pt>
                      <c:pt idx="64">
                        <c:v>1728000</c:v>
                      </c:pt>
                      <c:pt idx="65">
                        <c:v>1755000</c:v>
                      </c:pt>
                      <c:pt idx="66">
                        <c:v>1782000</c:v>
                      </c:pt>
                      <c:pt idx="67">
                        <c:v>1809000</c:v>
                      </c:pt>
                      <c:pt idx="68">
                        <c:v>1836000</c:v>
                      </c:pt>
                      <c:pt idx="69">
                        <c:v>1863000</c:v>
                      </c:pt>
                      <c:pt idx="70">
                        <c:v>1890000</c:v>
                      </c:pt>
                      <c:pt idx="71">
                        <c:v>1917000</c:v>
                      </c:pt>
                      <c:pt idx="72">
                        <c:v>1944000</c:v>
                      </c:pt>
                      <c:pt idx="73">
                        <c:v>1971000</c:v>
                      </c:pt>
                      <c:pt idx="74">
                        <c:v>1998000</c:v>
                      </c:pt>
                      <c:pt idx="75">
                        <c:v>2025000</c:v>
                      </c:pt>
                      <c:pt idx="76">
                        <c:v>2052000</c:v>
                      </c:pt>
                      <c:pt idx="77">
                        <c:v>2079000</c:v>
                      </c:pt>
                      <c:pt idx="78">
                        <c:v>2106000</c:v>
                      </c:pt>
                      <c:pt idx="79">
                        <c:v>2133000</c:v>
                      </c:pt>
                      <c:pt idx="80">
                        <c:v>2160000</c:v>
                      </c:pt>
                      <c:pt idx="81">
                        <c:v>2187000</c:v>
                      </c:pt>
                      <c:pt idx="82">
                        <c:v>2214000</c:v>
                      </c:pt>
                      <c:pt idx="83">
                        <c:v>2241000</c:v>
                      </c:pt>
                      <c:pt idx="84">
                        <c:v>2268000</c:v>
                      </c:pt>
                      <c:pt idx="85">
                        <c:v>2295000</c:v>
                      </c:pt>
                      <c:pt idx="86">
                        <c:v>2322000</c:v>
                      </c:pt>
                      <c:pt idx="87">
                        <c:v>2349000</c:v>
                      </c:pt>
                      <c:pt idx="88">
                        <c:v>2376000</c:v>
                      </c:pt>
                      <c:pt idx="89">
                        <c:v>2403000</c:v>
                      </c:pt>
                      <c:pt idx="90">
                        <c:v>2430000</c:v>
                      </c:pt>
                      <c:pt idx="91">
                        <c:v>2457000</c:v>
                      </c:pt>
                      <c:pt idx="92">
                        <c:v>2484000</c:v>
                      </c:pt>
                      <c:pt idx="93">
                        <c:v>2511000</c:v>
                      </c:pt>
                      <c:pt idx="94">
                        <c:v>2538000</c:v>
                      </c:pt>
                      <c:pt idx="95">
                        <c:v>2565000</c:v>
                      </c:pt>
                      <c:pt idx="96">
                        <c:v>2592000</c:v>
                      </c:pt>
                      <c:pt idx="97">
                        <c:v>2619000</c:v>
                      </c:pt>
                      <c:pt idx="98">
                        <c:v>2646000</c:v>
                      </c:pt>
                      <c:pt idx="99">
                        <c:v>2673000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 Hotel Break-Even'!$B$51</c15:sqref>
                        </c15:formulaRef>
                      </c:ext>
                    </c:extLst>
                    <c:strCache>
                      <c:ptCount val="1"/>
                      <c:pt idx="0">
                        <c:v>Gewinn/Jahr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 Hotel Break-Even'!$A$53:$A$153</c15:sqref>
                        </c15:formulaRef>
                      </c:ext>
                    </c:extLst>
                    <c:numCache>
                      <c:formatCode>0%</c:formatCode>
                      <c:ptCount val="101"/>
                      <c:pt idx="0">
                        <c:v>0</c:v>
                      </c:pt>
                      <c:pt idx="1">
                        <c:v>0.01</c:v>
                      </c:pt>
                      <c:pt idx="2">
                        <c:v>0.02</c:v>
                      </c:pt>
                      <c:pt idx="3">
                        <c:v>0.03</c:v>
                      </c:pt>
                      <c:pt idx="4">
                        <c:v>0.04</c:v>
                      </c:pt>
                      <c:pt idx="5">
                        <c:v>0.05</c:v>
                      </c:pt>
                      <c:pt idx="6">
                        <c:v>0.06</c:v>
                      </c:pt>
                      <c:pt idx="7">
                        <c:v>7.0000000000000007E-2</c:v>
                      </c:pt>
                      <c:pt idx="8">
                        <c:v>0.08</c:v>
                      </c:pt>
                      <c:pt idx="9">
                        <c:v>0.09</c:v>
                      </c:pt>
                      <c:pt idx="10">
                        <c:v>0.1</c:v>
                      </c:pt>
                      <c:pt idx="11">
                        <c:v>0.11</c:v>
                      </c:pt>
                      <c:pt idx="12">
                        <c:v>0.12</c:v>
                      </c:pt>
                      <c:pt idx="13">
                        <c:v>0.13</c:v>
                      </c:pt>
                      <c:pt idx="14">
                        <c:v>0.14000000000000001</c:v>
                      </c:pt>
                      <c:pt idx="15">
                        <c:v>0.15</c:v>
                      </c:pt>
                      <c:pt idx="16">
                        <c:v>0.16</c:v>
                      </c:pt>
                      <c:pt idx="17">
                        <c:v>0.17</c:v>
                      </c:pt>
                      <c:pt idx="18">
                        <c:v>0.18</c:v>
                      </c:pt>
                      <c:pt idx="19">
                        <c:v>0.19</c:v>
                      </c:pt>
                      <c:pt idx="20">
                        <c:v>0.2</c:v>
                      </c:pt>
                      <c:pt idx="21">
                        <c:v>0.21</c:v>
                      </c:pt>
                      <c:pt idx="22">
                        <c:v>0.22</c:v>
                      </c:pt>
                      <c:pt idx="23">
                        <c:v>0.23</c:v>
                      </c:pt>
                      <c:pt idx="24">
                        <c:v>0.24</c:v>
                      </c:pt>
                      <c:pt idx="25">
                        <c:v>0.25</c:v>
                      </c:pt>
                      <c:pt idx="26">
                        <c:v>0.26</c:v>
                      </c:pt>
                      <c:pt idx="27">
                        <c:v>0.27</c:v>
                      </c:pt>
                      <c:pt idx="28">
                        <c:v>0.28000000000000003</c:v>
                      </c:pt>
                      <c:pt idx="29">
                        <c:v>0.28999999999999998</c:v>
                      </c:pt>
                      <c:pt idx="30">
                        <c:v>0.3</c:v>
                      </c:pt>
                      <c:pt idx="31">
                        <c:v>0.31</c:v>
                      </c:pt>
                      <c:pt idx="32">
                        <c:v>0.32</c:v>
                      </c:pt>
                      <c:pt idx="33">
                        <c:v>0.33</c:v>
                      </c:pt>
                      <c:pt idx="34">
                        <c:v>0.34</c:v>
                      </c:pt>
                      <c:pt idx="35">
                        <c:v>0.35</c:v>
                      </c:pt>
                      <c:pt idx="36">
                        <c:v>0.36</c:v>
                      </c:pt>
                      <c:pt idx="37">
                        <c:v>0.37</c:v>
                      </c:pt>
                      <c:pt idx="38">
                        <c:v>0.38</c:v>
                      </c:pt>
                      <c:pt idx="39">
                        <c:v>0.39</c:v>
                      </c:pt>
                      <c:pt idx="40">
                        <c:v>0.4</c:v>
                      </c:pt>
                      <c:pt idx="41">
                        <c:v>0.41</c:v>
                      </c:pt>
                      <c:pt idx="42">
                        <c:v>0.42</c:v>
                      </c:pt>
                      <c:pt idx="43">
                        <c:v>0.43</c:v>
                      </c:pt>
                      <c:pt idx="44">
                        <c:v>0.44</c:v>
                      </c:pt>
                      <c:pt idx="45">
                        <c:v>0.45</c:v>
                      </c:pt>
                      <c:pt idx="46">
                        <c:v>0.46</c:v>
                      </c:pt>
                      <c:pt idx="47">
                        <c:v>0.47</c:v>
                      </c:pt>
                      <c:pt idx="48">
                        <c:v>0.48</c:v>
                      </c:pt>
                      <c:pt idx="49">
                        <c:v>0.49</c:v>
                      </c:pt>
                      <c:pt idx="50">
                        <c:v>0.5</c:v>
                      </c:pt>
                      <c:pt idx="51">
                        <c:v>0.51</c:v>
                      </c:pt>
                      <c:pt idx="52">
                        <c:v>0.52</c:v>
                      </c:pt>
                      <c:pt idx="53">
                        <c:v>0.53</c:v>
                      </c:pt>
                      <c:pt idx="54">
                        <c:v>0.54</c:v>
                      </c:pt>
                      <c:pt idx="55">
                        <c:v>0.55000000000000004</c:v>
                      </c:pt>
                      <c:pt idx="56">
                        <c:v>0.56000000000000005</c:v>
                      </c:pt>
                      <c:pt idx="57">
                        <c:v>0.56999999999999995</c:v>
                      </c:pt>
                      <c:pt idx="58">
                        <c:v>0.57999999999999996</c:v>
                      </c:pt>
                      <c:pt idx="59">
                        <c:v>0.59</c:v>
                      </c:pt>
                      <c:pt idx="60">
                        <c:v>0.6</c:v>
                      </c:pt>
                      <c:pt idx="61">
                        <c:v>0.61</c:v>
                      </c:pt>
                      <c:pt idx="62">
                        <c:v>0.62</c:v>
                      </c:pt>
                      <c:pt idx="63">
                        <c:v>0.63</c:v>
                      </c:pt>
                      <c:pt idx="64">
                        <c:v>0.64</c:v>
                      </c:pt>
                      <c:pt idx="65">
                        <c:v>0.65</c:v>
                      </c:pt>
                      <c:pt idx="66">
                        <c:v>0.66</c:v>
                      </c:pt>
                      <c:pt idx="67">
                        <c:v>0.67</c:v>
                      </c:pt>
                      <c:pt idx="68">
                        <c:v>0.68</c:v>
                      </c:pt>
                      <c:pt idx="69">
                        <c:v>0.69</c:v>
                      </c:pt>
                      <c:pt idx="70">
                        <c:v>0.7</c:v>
                      </c:pt>
                      <c:pt idx="71">
                        <c:v>0.71</c:v>
                      </c:pt>
                      <c:pt idx="72">
                        <c:v>0.72</c:v>
                      </c:pt>
                      <c:pt idx="73">
                        <c:v>0.73</c:v>
                      </c:pt>
                      <c:pt idx="74">
                        <c:v>0.74</c:v>
                      </c:pt>
                      <c:pt idx="75">
                        <c:v>0.75</c:v>
                      </c:pt>
                      <c:pt idx="76">
                        <c:v>0.76</c:v>
                      </c:pt>
                      <c:pt idx="77">
                        <c:v>0.77</c:v>
                      </c:pt>
                      <c:pt idx="78">
                        <c:v>0.78</c:v>
                      </c:pt>
                      <c:pt idx="79">
                        <c:v>0.79</c:v>
                      </c:pt>
                      <c:pt idx="80">
                        <c:v>0.8</c:v>
                      </c:pt>
                      <c:pt idx="81">
                        <c:v>0.81</c:v>
                      </c:pt>
                      <c:pt idx="82">
                        <c:v>0.82</c:v>
                      </c:pt>
                      <c:pt idx="83">
                        <c:v>0.83</c:v>
                      </c:pt>
                      <c:pt idx="84">
                        <c:v>0.84</c:v>
                      </c:pt>
                      <c:pt idx="85">
                        <c:v>0.85</c:v>
                      </c:pt>
                      <c:pt idx="86">
                        <c:v>0.86</c:v>
                      </c:pt>
                      <c:pt idx="87">
                        <c:v>0.87</c:v>
                      </c:pt>
                      <c:pt idx="88">
                        <c:v>0.88</c:v>
                      </c:pt>
                      <c:pt idx="89">
                        <c:v>0.89</c:v>
                      </c:pt>
                      <c:pt idx="90">
                        <c:v>0.9</c:v>
                      </c:pt>
                      <c:pt idx="91">
                        <c:v>0.91</c:v>
                      </c:pt>
                      <c:pt idx="92">
                        <c:v>0.92</c:v>
                      </c:pt>
                      <c:pt idx="93">
                        <c:v>0.93</c:v>
                      </c:pt>
                      <c:pt idx="94">
                        <c:v>0.94</c:v>
                      </c:pt>
                      <c:pt idx="95">
                        <c:v>0.95</c:v>
                      </c:pt>
                      <c:pt idx="96">
                        <c:v>0.96</c:v>
                      </c:pt>
                      <c:pt idx="97">
                        <c:v>0.97</c:v>
                      </c:pt>
                      <c:pt idx="98">
                        <c:v>0.98</c:v>
                      </c:pt>
                      <c:pt idx="99">
                        <c:v>0.99</c:v>
                      </c:pt>
                      <c:pt idx="100">
                        <c:v>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'2. Hotel Break-Even'!$B$53:$B$152</c15:sqref>
                        </c15:formulaRef>
                      </c:ext>
                    </c:extLst>
                    <c:numCache>
                      <c:formatCode>#,##0\ "€"</c:formatCode>
                      <c:ptCount val="100"/>
                      <c:pt idx="0">
                        <c:v>-782150</c:v>
                      </c:pt>
                      <c:pt idx="1">
                        <c:v>-799150</c:v>
                      </c:pt>
                      <c:pt idx="2">
                        <c:v>-784150</c:v>
                      </c:pt>
                      <c:pt idx="3">
                        <c:v>-769150</c:v>
                      </c:pt>
                      <c:pt idx="4">
                        <c:v>-754150</c:v>
                      </c:pt>
                      <c:pt idx="5">
                        <c:v>-739150</c:v>
                      </c:pt>
                      <c:pt idx="6">
                        <c:v>-724150</c:v>
                      </c:pt>
                      <c:pt idx="7">
                        <c:v>-709150</c:v>
                      </c:pt>
                      <c:pt idx="8">
                        <c:v>-694150</c:v>
                      </c:pt>
                      <c:pt idx="9">
                        <c:v>-679150</c:v>
                      </c:pt>
                      <c:pt idx="10">
                        <c:v>-664150</c:v>
                      </c:pt>
                      <c:pt idx="11">
                        <c:v>-649150</c:v>
                      </c:pt>
                      <c:pt idx="12">
                        <c:v>-666150</c:v>
                      </c:pt>
                      <c:pt idx="13">
                        <c:v>-651150</c:v>
                      </c:pt>
                      <c:pt idx="14">
                        <c:v>-636150</c:v>
                      </c:pt>
                      <c:pt idx="15">
                        <c:v>-621150</c:v>
                      </c:pt>
                      <c:pt idx="16">
                        <c:v>-606150</c:v>
                      </c:pt>
                      <c:pt idx="17">
                        <c:v>-591150</c:v>
                      </c:pt>
                      <c:pt idx="18">
                        <c:v>-576150</c:v>
                      </c:pt>
                      <c:pt idx="19">
                        <c:v>-561150</c:v>
                      </c:pt>
                      <c:pt idx="20">
                        <c:v>-546150</c:v>
                      </c:pt>
                      <c:pt idx="21">
                        <c:v>-531150</c:v>
                      </c:pt>
                      <c:pt idx="22">
                        <c:v>-516150</c:v>
                      </c:pt>
                      <c:pt idx="23">
                        <c:v>-533150</c:v>
                      </c:pt>
                      <c:pt idx="24">
                        <c:v>-518150</c:v>
                      </c:pt>
                      <c:pt idx="25">
                        <c:v>-503150</c:v>
                      </c:pt>
                      <c:pt idx="26">
                        <c:v>-488150</c:v>
                      </c:pt>
                      <c:pt idx="27">
                        <c:v>-473150</c:v>
                      </c:pt>
                      <c:pt idx="28">
                        <c:v>-458149.99999999988</c:v>
                      </c:pt>
                      <c:pt idx="29">
                        <c:v>-443150.00000000012</c:v>
                      </c:pt>
                      <c:pt idx="30">
                        <c:v>-428150</c:v>
                      </c:pt>
                      <c:pt idx="31">
                        <c:v>-413150</c:v>
                      </c:pt>
                      <c:pt idx="32">
                        <c:v>-398150</c:v>
                      </c:pt>
                      <c:pt idx="33">
                        <c:v>-383150</c:v>
                      </c:pt>
                      <c:pt idx="34">
                        <c:v>-400150</c:v>
                      </c:pt>
                      <c:pt idx="35">
                        <c:v>-385150</c:v>
                      </c:pt>
                      <c:pt idx="36">
                        <c:v>-370150</c:v>
                      </c:pt>
                      <c:pt idx="37">
                        <c:v>-355150</c:v>
                      </c:pt>
                      <c:pt idx="38">
                        <c:v>-340150</c:v>
                      </c:pt>
                      <c:pt idx="39">
                        <c:v>-325150</c:v>
                      </c:pt>
                      <c:pt idx="40">
                        <c:v>-310150</c:v>
                      </c:pt>
                      <c:pt idx="41">
                        <c:v>-295150</c:v>
                      </c:pt>
                      <c:pt idx="42">
                        <c:v>-280150</c:v>
                      </c:pt>
                      <c:pt idx="43">
                        <c:v>-265150</c:v>
                      </c:pt>
                      <c:pt idx="44">
                        <c:v>-250150</c:v>
                      </c:pt>
                      <c:pt idx="45">
                        <c:v>-267150</c:v>
                      </c:pt>
                      <c:pt idx="46">
                        <c:v>-252150</c:v>
                      </c:pt>
                      <c:pt idx="47">
                        <c:v>-237150</c:v>
                      </c:pt>
                      <c:pt idx="48">
                        <c:v>-222150</c:v>
                      </c:pt>
                      <c:pt idx="49">
                        <c:v>-207150</c:v>
                      </c:pt>
                      <c:pt idx="50">
                        <c:v>-192150</c:v>
                      </c:pt>
                      <c:pt idx="51">
                        <c:v>-177150</c:v>
                      </c:pt>
                      <c:pt idx="52">
                        <c:v>-162150</c:v>
                      </c:pt>
                      <c:pt idx="53">
                        <c:v>-147150</c:v>
                      </c:pt>
                      <c:pt idx="54">
                        <c:v>-132150</c:v>
                      </c:pt>
                      <c:pt idx="55">
                        <c:v>-117149.99999999977</c:v>
                      </c:pt>
                      <c:pt idx="56">
                        <c:v>-134149.99999999977</c:v>
                      </c:pt>
                      <c:pt idx="57">
                        <c:v>-119150.00000000023</c:v>
                      </c:pt>
                      <c:pt idx="58">
                        <c:v>-104150.00000000023</c:v>
                      </c:pt>
                      <c:pt idx="59">
                        <c:v>-89150</c:v>
                      </c:pt>
                      <c:pt idx="60">
                        <c:v>-74150</c:v>
                      </c:pt>
                      <c:pt idx="61">
                        <c:v>-59150</c:v>
                      </c:pt>
                      <c:pt idx="62">
                        <c:v>-44150</c:v>
                      </c:pt>
                      <c:pt idx="63">
                        <c:v>-29150</c:v>
                      </c:pt>
                      <c:pt idx="64">
                        <c:v>-14150</c:v>
                      </c:pt>
                      <c:pt idx="65">
                        <c:v>850</c:v>
                      </c:pt>
                      <c:pt idx="66">
                        <c:v>15850</c:v>
                      </c:pt>
                      <c:pt idx="67">
                        <c:v>-1150</c:v>
                      </c:pt>
                      <c:pt idx="68">
                        <c:v>13850</c:v>
                      </c:pt>
                      <c:pt idx="69">
                        <c:v>28850</c:v>
                      </c:pt>
                      <c:pt idx="70">
                        <c:v>43850</c:v>
                      </c:pt>
                      <c:pt idx="71">
                        <c:v>58850</c:v>
                      </c:pt>
                      <c:pt idx="72">
                        <c:v>73850</c:v>
                      </c:pt>
                      <c:pt idx="73">
                        <c:v>88850</c:v>
                      </c:pt>
                      <c:pt idx="74">
                        <c:v>103850</c:v>
                      </c:pt>
                      <c:pt idx="75">
                        <c:v>118850</c:v>
                      </c:pt>
                      <c:pt idx="76">
                        <c:v>133850</c:v>
                      </c:pt>
                      <c:pt idx="77">
                        <c:v>148850</c:v>
                      </c:pt>
                      <c:pt idx="78">
                        <c:v>131850</c:v>
                      </c:pt>
                      <c:pt idx="79">
                        <c:v>146850</c:v>
                      </c:pt>
                      <c:pt idx="80">
                        <c:v>161850</c:v>
                      </c:pt>
                      <c:pt idx="81">
                        <c:v>176850</c:v>
                      </c:pt>
                      <c:pt idx="82">
                        <c:v>191850</c:v>
                      </c:pt>
                      <c:pt idx="83">
                        <c:v>206850</c:v>
                      </c:pt>
                      <c:pt idx="84">
                        <c:v>221850</c:v>
                      </c:pt>
                      <c:pt idx="85">
                        <c:v>236850</c:v>
                      </c:pt>
                      <c:pt idx="86">
                        <c:v>251850</c:v>
                      </c:pt>
                      <c:pt idx="87">
                        <c:v>266850</c:v>
                      </c:pt>
                      <c:pt idx="88">
                        <c:v>281850</c:v>
                      </c:pt>
                      <c:pt idx="89">
                        <c:v>264850</c:v>
                      </c:pt>
                      <c:pt idx="90">
                        <c:v>279850</c:v>
                      </c:pt>
                      <c:pt idx="91">
                        <c:v>294850</c:v>
                      </c:pt>
                      <c:pt idx="92">
                        <c:v>309850</c:v>
                      </c:pt>
                      <c:pt idx="93">
                        <c:v>324850</c:v>
                      </c:pt>
                      <c:pt idx="94">
                        <c:v>339850</c:v>
                      </c:pt>
                      <c:pt idx="95">
                        <c:v>354850</c:v>
                      </c:pt>
                      <c:pt idx="96">
                        <c:v>369850</c:v>
                      </c:pt>
                      <c:pt idx="97">
                        <c:v>384850</c:v>
                      </c:pt>
                      <c:pt idx="98">
                        <c:v>399850</c:v>
                      </c:pt>
                      <c:pt idx="99">
                        <c:v>414850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445883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 i="0" baseline="0"/>
                  <a:t>Durchschnittliche Hotel-Auslastung in Prozent</a:t>
                </a:r>
              </a:p>
            </c:rich>
          </c:tx>
          <c:layout>
            <c:manualLayout>
              <c:xMode val="edge"/>
              <c:yMode val="edge"/>
              <c:x val="0.29995625546806648"/>
              <c:y val="0.79927013123359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58835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45883560"/>
        <c:scaling>
          <c:orientation val="minMax"/>
          <c:max val="2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5883168"/>
        <c:crosses val="autoZero"/>
        <c:crossBetween val="midCat"/>
        <c:majorUnit val="25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>
                <a:solidFill>
                  <a:sysClr val="windowText" lastClr="000000"/>
                </a:solidFill>
              </a:rPr>
              <a:t>Break Even Analyse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273409485786108"/>
          <c:y val="0.13258270040958967"/>
          <c:w val="0.80775550943456009"/>
          <c:h val="0.76062506895922777"/>
        </c:manualLayout>
      </c:layout>
      <c:lineChart>
        <c:grouping val="standard"/>
        <c:varyColors val="0"/>
        <c:ser>
          <c:idx val="0"/>
          <c:order val="0"/>
          <c:tx>
            <c:strRef>
              <c:f>'2. Hotel Break-Even'!$B$51</c:f>
              <c:strCache>
                <c:ptCount val="1"/>
                <c:pt idx="0">
                  <c:v>Gewinn/Jahr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'2. Hotel Break-Even'!$A$52:$A$153</c15:sqref>
                  </c15:fullRef>
                </c:ext>
              </c:extLst>
              <c:f>'2. Hotel Break-Even'!$A$53:$A$153</c:f>
              <c:strCache>
                <c:ptCount val="101"/>
                <c:pt idx="0">
                  <c:v>0%</c:v>
                </c:pt>
                <c:pt idx="1">
                  <c:v>1%</c:v>
                </c:pt>
                <c:pt idx="2">
                  <c:v>2%</c:v>
                </c:pt>
                <c:pt idx="3">
                  <c:v>3%</c:v>
                </c:pt>
                <c:pt idx="4">
                  <c:v>4%</c:v>
                </c:pt>
                <c:pt idx="5">
                  <c:v>5%</c:v>
                </c:pt>
                <c:pt idx="6">
                  <c:v>6%</c:v>
                </c:pt>
                <c:pt idx="7">
                  <c:v>7%</c:v>
                </c:pt>
                <c:pt idx="8">
                  <c:v>8%</c:v>
                </c:pt>
                <c:pt idx="9">
                  <c:v>9%</c:v>
                </c:pt>
                <c:pt idx="10">
                  <c:v>10%</c:v>
                </c:pt>
                <c:pt idx="11">
                  <c:v>11%</c:v>
                </c:pt>
                <c:pt idx="12">
                  <c:v>12%</c:v>
                </c:pt>
                <c:pt idx="13">
                  <c:v>13%</c:v>
                </c:pt>
                <c:pt idx="14">
                  <c:v>14%</c:v>
                </c:pt>
                <c:pt idx="15">
                  <c:v>15%</c:v>
                </c:pt>
                <c:pt idx="16">
                  <c:v>16%</c:v>
                </c:pt>
                <c:pt idx="17">
                  <c:v>17%</c:v>
                </c:pt>
                <c:pt idx="18">
                  <c:v>18%</c:v>
                </c:pt>
                <c:pt idx="19">
                  <c:v>19%</c:v>
                </c:pt>
                <c:pt idx="20">
                  <c:v>20%</c:v>
                </c:pt>
                <c:pt idx="21">
                  <c:v>21%</c:v>
                </c:pt>
                <c:pt idx="22">
                  <c:v>22%</c:v>
                </c:pt>
                <c:pt idx="23">
                  <c:v>23%</c:v>
                </c:pt>
                <c:pt idx="24">
                  <c:v>24%</c:v>
                </c:pt>
                <c:pt idx="25">
                  <c:v>25%</c:v>
                </c:pt>
                <c:pt idx="26">
                  <c:v>26%</c:v>
                </c:pt>
                <c:pt idx="27">
                  <c:v>27%</c:v>
                </c:pt>
                <c:pt idx="28">
                  <c:v>28%</c:v>
                </c:pt>
                <c:pt idx="29">
                  <c:v>29%</c:v>
                </c:pt>
                <c:pt idx="30">
                  <c:v>30%</c:v>
                </c:pt>
                <c:pt idx="31">
                  <c:v>31%</c:v>
                </c:pt>
                <c:pt idx="32">
                  <c:v>32%</c:v>
                </c:pt>
                <c:pt idx="33">
                  <c:v>33%</c:v>
                </c:pt>
                <c:pt idx="34">
                  <c:v>34%</c:v>
                </c:pt>
                <c:pt idx="35">
                  <c:v>35%</c:v>
                </c:pt>
                <c:pt idx="36">
                  <c:v>36%</c:v>
                </c:pt>
                <c:pt idx="37">
                  <c:v>37%</c:v>
                </c:pt>
                <c:pt idx="38">
                  <c:v>38%</c:v>
                </c:pt>
                <c:pt idx="39">
                  <c:v>39%</c:v>
                </c:pt>
                <c:pt idx="40">
                  <c:v>40%</c:v>
                </c:pt>
                <c:pt idx="41">
                  <c:v>41%</c:v>
                </c:pt>
                <c:pt idx="42">
                  <c:v>42%</c:v>
                </c:pt>
                <c:pt idx="43">
                  <c:v>43%</c:v>
                </c:pt>
                <c:pt idx="44">
                  <c:v>44%</c:v>
                </c:pt>
                <c:pt idx="45">
                  <c:v>45%</c:v>
                </c:pt>
                <c:pt idx="46">
                  <c:v>46%</c:v>
                </c:pt>
                <c:pt idx="47">
                  <c:v>47%</c:v>
                </c:pt>
                <c:pt idx="48">
                  <c:v>48%</c:v>
                </c:pt>
                <c:pt idx="49">
                  <c:v>49%</c:v>
                </c:pt>
                <c:pt idx="50">
                  <c:v>50%</c:v>
                </c:pt>
                <c:pt idx="51">
                  <c:v>51%</c:v>
                </c:pt>
                <c:pt idx="52">
                  <c:v>52%</c:v>
                </c:pt>
                <c:pt idx="53">
                  <c:v>53%</c:v>
                </c:pt>
                <c:pt idx="54">
                  <c:v>54%</c:v>
                </c:pt>
                <c:pt idx="55">
                  <c:v>55%</c:v>
                </c:pt>
                <c:pt idx="56">
                  <c:v>56%</c:v>
                </c:pt>
                <c:pt idx="57">
                  <c:v>57%</c:v>
                </c:pt>
                <c:pt idx="58">
                  <c:v>58%</c:v>
                </c:pt>
                <c:pt idx="59">
                  <c:v>59%</c:v>
                </c:pt>
                <c:pt idx="60">
                  <c:v>60%</c:v>
                </c:pt>
                <c:pt idx="61">
                  <c:v>61%</c:v>
                </c:pt>
                <c:pt idx="62">
                  <c:v>62%</c:v>
                </c:pt>
                <c:pt idx="63">
                  <c:v>63%</c:v>
                </c:pt>
                <c:pt idx="64">
                  <c:v>64%</c:v>
                </c:pt>
                <c:pt idx="65">
                  <c:v>65%</c:v>
                </c:pt>
                <c:pt idx="66">
                  <c:v>66%</c:v>
                </c:pt>
                <c:pt idx="67">
                  <c:v>67%</c:v>
                </c:pt>
                <c:pt idx="68">
                  <c:v>68%</c:v>
                </c:pt>
                <c:pt idx="69">
                  <c:v>69%</c:v>
                </c:pt>
                <c:pt idx="70">
                  <c:v>70%</c:v>
                </c:pt>
                <c:pt idx="71">
                  <c:v>71%</c:v>
                </c:pt>
                <c:pt idx="72">
                  <c:v>72%</c:v>
                </c:pt>
                <c:pt idx="73">
                  <c:v>73%</c:v>
                </c:pt>
                <c:pt idx="74">
                  <c:v>74%</c:v>
                </c:pt>
                <c:pt idx="75">
                  <c:v>75%</c:v>
                </c:pt>
                <c:pt idx="76">
                  <c:v>76%</c:v>
                </c:pt>
                <c:pt idx="77">
                  <c:v>77%</c:v>
                </c:pt>
                <c:pt idx="78">
                  <c:v>78%</c:v>
                </c:pt>
                <c:pt idx="79">
                  <c:v>79%</c:v>
                </c:pt>
                <c:pt idx="80">
                  <c:v>80%</c:v>
                </c:pt>
                <c:pt idx="81">
                  <c:v>81%</c:v>
                </c:pt>
                <c:pt idx="82">
                  <c:v>82%</c:v>
                </c:pt>
                <c:pt idx="83">
                  <c:v>83%</c:v>
                </c:pt>
                <c:pt idx="84">
                  <c:v>84%</c:v>
                </c:pt>
                <c:pt idx="85">
                  <c:v>85%</c:v>
                </c:pt>
                <c:pt idx="86">
                  <c:v>86%</c:v>
                </c:pt>
                <c:pt idx="87">
                  <c:v>87%</c:v>
                </c:pt>
                <c:pt idx="88">
                  <c:v>88%</c:v>
                </c:pt>
                <c:pt idx="89">
                  <c:v>89%</c:v>
                </c:pt>
                <c:pt idx="90">
                  <c:v>90%</c:v>
                </c:pt>
                <c:pt idx="91">
                  <c:v>91%</c:v>
                </c:pt>
                <c:pt idx="92">
                  <c:v>92%</c:v>
                </c:pt>
                <c:pt idx="93">
                  <c:v>93%</c:v>
                </c:pt>
                <c:pt idx="94">
                  <c:v>94%</c:v>
                </c:pt>
                <c:pt idx="95">
                  <c:v>95%</c:v>
                </c:pt>
                <c:pt idx="96">
                  <c:v>96%</c:v>
                </c:pt>
                <c:pt idx="97">
                  <c:v>97%</c:v>
                </c:pt>
                <c:pt idx="98">
                  <c:v>98%</c:v>
                </c:pt>
                <c:pt idx="99">
                  <c:v>99%</c:v>
                </c:pt>
                <c:pt idx="100">
                  <c:v>100%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Hotel Break-Even'!$B$52:$B$153</c15:sqref>
                  </c15:fullRef>
                </c:ext>
              </c:extLst>
              <c:f>'2. Hotel Break-Even'!$B$53:$B$153</c:f>
              <c:numCache>
                <c:formatCode>#,##0\ "€"</c:formatCode>
                <c:ptCount val="101"/>
                <c:pt idx="0">
                  <c:v>-782150</c:v>
                </c:pt>
                <c:pt idx="1">
                  <c:v>-799150</c:v>
                </c:pt>
                <c:pt idx="2">
                  <c:v>-784150</c:v>
                </c:pt>
                <c:pt idx="3">
                  <c:v>-769150</c:v>
                </c:pt>
                <c:pt idx="4">
                  <c:v>-754150</c:v>
                </c:pt>
                <c:pt idx="5">
                  <c:v>-739150</c:v>
                </c:pt>
                <c:pt idx="6">
                  <c:v>-724150</c:v>
                </c:pt>
                <c:pt idx="7">
                  <c:v>-709150</c:v>
                </c:pt>
                <c:pt idx="8">
                  <c:v>-694150</c:v>
                </c:pt>
                <c:pt idx="9">
                  <c:v>-679150</c:v>
                </c:pt>
                <c:pt idx="10">
                  <c:v>-664150</c:v>
                </c:pt>
                <c:pt idx="11">
                  <c:v>-649150</c:v>
                </c:pt>
                <c:pt idx="12">
                  <c:v>-666150</c:v>
                </c:pt>
                <c:pt idx="13">
                  <c:v>-651150</c:v>
                </c:pt>
                <c:pt idx="14">
                  <c:v>-636150</c:v>
                </c:pt>
                <c:pt idx="15">
                  <c:v>-621150</c:v>
                </c:pt>
                <c:pt idx="16">
                  <c:v>-606150</c:v>
                </c:pt>
                <c:pt idx="17">
                  <c:v>-591150</c:v>
                </c:pt>
                <c:pt idx="18">
                  <c:v>-576150</c:v>
                </c:pt>
                <c:pt idx="19">
                  <c:v>-561150</c:v>
                </c:pt>
                <c:pt idx="20">
                  <c:v>-546150</c:v>
                </c:pt>
                <c:pt idx="21">
                  <c:v>-531150</c:v>
                </c:pt>
                <c:pt idx="22">
                  <c:v>-516150</c:v>
                </c:pt>
                <c:pt idx="23">
                  <c:v>-533150</c:v>
                </c:pt>
                <c:pt idx="24">
                  <c:v>-518150</c:v>
                </c:pt>
                <c:pt idx="25">
                  <c:v>-503150</c:v>
                </c:pt>
                <c:pt idx="26">
                  <c:v>-488150</c:v>
                </c:pt>
                <c:pt idx="27">
                  <c:v>-473150</c:v>
                </c:pt>
                <c:pt idx="28">
                  <c:v>-458149.99999999988</c:v>
                </c:pt>
                <c:pt idx="29">
                  <c:v>-443150.00000000012</c:v>
                </c:pt>
                <c:pt idx="30">
                  <c:v>-428150</c:v>
                </c:pt>
                <c:pt idx="31">
                  <c:v>-413150</c:v>
                </c:pt>
                <c:pt idx="32">
                  <c:v>-398150</c:v>
                </c:pt>
                <c:pt idx="33">
                  <c:v>-383150</c:v>
                </c:pt>
                <c:pt idx="34">
                  <c:v>-400150</c:v>
                </c:pt>
                <c:pt idx="35">
                  <c:v>-385150</c:v>
                </c:pt>
                <c:pt idx="36">
                  <c:v>-370150</c:v>
                </c:pt>
                <c:pt idx="37">
                  <c:v>-355150</c:v>
                </c:pt>
                <c:pt idx="38">
                  <c:v>-340150</c:v>
                </c:pt>
                <c:pt idx="39">
                  <c:v>-325150</c:v>
                </c:pt>
                <c:pt idx="40">
                  <c:v>-310150</c:v>
                </c:pt>
                <c:pt idx="41">
                  <c:v>-295150</c:v>
                </c:pt>
                <c:pt idx="42">
                  <c:v>-280150</c:v>
                </c:pt>
                <c:pt idx="43">
                  <c:v>-265150</c:v>
                </c:pt>
                <c:pt idx="44">
                  <c:v>-250150</c:v>
                </c:pt>
                <c:pt idx="45">
                  <c:v>-267150</c:v>
                </c:pt>
                <c:pt idx="46">
                  <c:v>-252150</c:v>
                </c:pt>
                <c:pt idx="47">
                  <c:v>-237150</c:v>
                </c:pt>
                <c:pt idx="48">
                  <c:v>-222150</c:v>
                </c:pt>
                <c:pt idx="49">
                  <c:v>-207150</c:v>
                </c:pt>
                <c:pt idx="50">
                  <c:v>-192150</c:v>
                </c:pt>
                <c:pt idx="51">
                  <c:v>-177150</c:v>
                </c:pt>
                <c:pt idx="52">
                  <c:v>-162150</c:v>
                </c:pt>
                <c:pt idx="53">
                  <c:v>-147150</c:v>
                </c:pt>
                <c:pt idx="54">
                  <c:v>-132150</c:v>
                </c:pt>
                <c:pt idx="55">
                  <c:v>-117149.99999999977</c:v>
                </c:pt>
                <c:pt idx="56">
                  <c:v>-134149.99999999977</c:v>
                </c:pt>
                <c:pt idx="57">
                  <c:v>-119150.00000000023</c:v>
                </c:pt>
                <c:pt idx="58">
                  <c:v>-104150.00000000023</c:v>
                </c:pt>
                <c:pt idx="59">
                  <c:v>-89150</c:v>
                </c:pt>
                <c:pt idx="60">
                  <c:v>-74150</c:v>
                </c:pt>
                <c:pt idx="61">
                  <c:v>-59150</c:v>
                </c:pt>
                <c:pt idx="62">
                  <c:v>-44150</c:v>
                </c:pt>
                <c:pt idx="63">
                  <c:v>-29150</c:v>
                </c:pt>
                <c:pt idx="64">
                  <c:v>-14150</c:v>
                </c:pt>
                <c:pt idx="65">
                  <c:v>850</c:v>
                </c:pt>
                <c:pt idx="66">
                  <c:v>15850</c:v>
                </c:pt>
                <c:pt idx="67">
                  <c:v>-1150</c:v>
                </c:pt>
                <c:pt idx="68">
                  <c:v>13850</c:v>
                </c:pt>
                <c:pt idx="69">
                  <c:v>28850</c:v>
                </c:pt>
                <c:pt idx="70">
                  <c:v>43850</c:v>
                </c:pt>
                <c:pt idx="71">
                  <c:v>58850</c:v>
                </c:pt>
                <c:pt idx="72">
                  <c:v>73850</c:v>
                </c:pt>
                <c:pt idx="73">
                  <c:v>88850</c:v>
                </c:pt>
                <c:pt idx="74">
                  <c:v>103850</c:v>
                </c:pt>
                <c:pt idx="75">
                  <c:v>118850</c:v>
                </c:pt>
                <c:pt idx="76">
                  <c:v>133850</c:v>
                </c:pt>
                <c:pt idx="77">
                  <c:v>148850</c:v>
                </c:pt>
                <c:pt idx="78">
                  <c:v>131850</c:v>
                </c:pt>
                <c:pt idx="79">
                  <c:v>146850</c:v>
                </c:pt>
                <c:pt idx="80">
                  <c:v>161850</c:v>
                </c:pt>
                <c:pt idx="81">
                  <c:v>176850</c:v>
                </c:pt>
                <c:pt idx="82">
                  <c:v>191850</c:v>
                </c:pt>
                <c:pt idx="83">
                  <c:v>206850</c:v>
                </c:pt>
                <c:pt idx="84">
                  <c:v>221850</c:v>
                </c:pt>
                <c:pt idx="85">
                  <c:v>236850</c:v>
                </c:pt>
                <c:pt idx="86">
                  <c:v>251850</c:v>
                </c:pt>
                <c:pt idx="87">
                  <c:v>266850</c:v>
                </c:pt>
                <c:pt idx="88">
                  <c:v>281850</c:v>
                </c:pt>
                <c:pt idx="89">
                  <c:v>264850</c:v>
                </c:pt>
                <c:pt idx="90">
                  <c:v>279850</c:v>
                </c:pt>
                <c:pt idx="91">
                  <c:v>294850</c:v>
                </c:pt>
                <c:pt idx="92">
                  <c:v>309850</c:v>
                </c:pt>
                <c:pt idx="93">
                  <c:v>324850</c:v>
                </c:pt>
                <c:pt idx="94">
                  <c:v>339850</c:v>
                </c:pt>
                <c:pt idx="95">
                  <c:v>354850</c:v>
                </c:pt>
                <c:pt idx="96">
                  <c:v>369850</c:v>
                </c:pt>
                <c:pt idx="97">
                  <c:v>384850</c:v>
                </c:pt>
                <c:pt idx="98">
                  <c:v>399850</c:v>
                </c:pt>
                <c:pt idx="99">
                  <c:v>414850</c:v>
                </c:pt>
                <c:pt idx="100">
                  <c:v>397850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'2. Hotel Break-Even'!$C$51</c:f>
              <c:strCache>
                <c:ptCount val="1"/>
                <c:pt idx="0">
                  <c:v>Umsatz/Jahr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'2. Hotel Break-Even'!$A$52:$A$153</c15:sqref>
                  </c15:fullRef>
                </c:ext>
              </c:extLst>
              <c:f>'2. Hotel Break-Even'!$A$53:$A$153</c:f>
              <c:strCache>
                <c:ptCount val="101"/>
                <c:pt idx="0">
                  <c:v>0%</c:v>
                </c:pt>
                <c:pt idx="1">
                  <c:v>1%</c:v>
                </c:pt>
                <c:pt idx="2">
                  <c:v>2%</c:v>
                </c:pt>
                <c:pt idx="3">
                  <c:v>3%</c:v>
                </c:pt>
                <c:pt idx="4">
                  <c:v>4%</c:v>
                </c:pt>
                <c:pt idx="5">
                  <c:v>5%</c:v>
                </c:pt>
                <c:pt idx="6">
                  <c:v>6%</c:v>
                </c:pt>
                <c:pt idx="7">
                  <c:v>7%</c:v>
                </c:pt>
                <c:pt idx="8">
                  <c:v>8%</c:v>
                </c:pt>
                <c:pt idx="9">
                  <c:v>9%</c:v>
                </c:pt>
                <c:pt idx="10">
                  <c:v>10%</c:v>
                </c:pt>
                <c:pt idx="11">
                  <c:v>11%</c:v>
                </c:pt>
                <c:pt idx="12">
                  <c:v>12%</c:v>
                </c:pt>
                <c:pt idx="13">
                  <c:v>13%</c:v>
                </c:pt>
                <c:pt idx="14">
                  <c:v>14%</c:v>
                </c:pt>
                <c:pt idx="15">
                  <c:v>15%</c:v>
                </c:pt>
                <c:pt idx="16">
                  <c:v>16%</c:v>
                </c:pt>
                <c:pt idx="17">
                  <c:v>17%</c:v>
                </c:pt>
                <c:pt idx="18">
                  <c:v>18%</c:v>
                </c:pt>
                <c:pt idx="19">
                  <c:v>19%</c:v>
                </c:pt>
                <c:pt idx="20">
                  <c:v>20%</c:v>
                </c:pt>
                <c:pt idx="21">
                  <c:v>21%</c:v>
                </c:pt>
                <c:pt idx="22">
                  <c:v>22%</c:v>
                </c:pt>
                <c:pt idx="23">
                  <c:v>23%</c:v>
                </c:pt>
                <c:pt idx="24">
                  <c:v>24%</c:v>
                </c:pt>
                <c:pt idx="25">
                  <c:v>25%</c:v>
                </c:pt>
                <c:pt idx="26">
                  <c:v>26%</c:v>
                </c:pt>
                <c:pt idx="27">
                  <c:v>27%</c:v>
                </c:pt>
                <c:pt idx="28">
                  <c:v>28%</c:v>
                </c:pt>
                <c:pt idx="29">
                  <c:v>29%</c:v>
                </c:pt>
                <c:pt idx="30">
                  <c:v>30%</c:v>
                </c:pt>
                <c:pt idx="31">
                  <c:v>31%</c:v>
                </c:pt>
                <c:pt idx="32">
                  <c:v>32%</c:v>
                </c:pt>
                <c:pt idx="33">
                  <c:v>33%</c:v>
                </c:pt>
                <c:pt idx="34">
                  <c:v>34%</c:v>
                </c:pt>
                <c:pt idx="35">
                  <c:v>35%</c:v>
                </c:pt>
                <c:pt idx="36">
                  <c:v>36%</c:v>
                </c:pt>
                <c:pt idx="37">
                  <c:v>37%</c:v>
                </c:pt>
                <c:pt idx="38">
                  <c:v>38%</c:v>
                </c:pt>
                <c:pt idx="39">
                  <c:v>39%</c:v>
                </c:pt>
                <c:pt idx="40">
                  <c:v>40%</c:v>
                </c:pt>
                <c:pt idx="41">
                  <c:v>41%</c:v>
                </c:pt>
                <c:pt idx="42">
                  <c:v>42%</c:v>
                </c:pt>
                <c:pt idx="43">
                  <c:v>43%</c:v>
                </c:pt>
                <c:pt idx="44">
                  <c:v>44%</c:v>
                </c:pt>
                <c:pt idx="45">
                  <c:v>45%</c:v>
                </c:pt>
                <c:pt idx="46">
                  <c:v>46%</c:v>
                </c:pt>
                <c:pt idx="47">
                  <c:v>47%</c:v>
                </c:pt>
                <c:pt idx="48">
                  <c:v>48%</c:v>
                </c:pt>
                <c:pt idx="49">
                  <c:v>49%</c:v>
                </c:pt>
                <c:pt idx="50">
                  <c:v>50%</c:v>
                </c:pt>
                <c:pt idx="51">
                  <c:v>51%</c:v>
                </c:pt>
                <c:pt idx="52">
                  <c:v>52%</c:v>
                </c:pt>
                <c:pt idx="53">
                  <c:v>53%</c:v>
                </c:pt>
                <c:pt idx="54">
                  <c:v>54%</c:v>
                </c:pt>
                <c:pt idx="55">
                  <c:v>55%</c:v>
                </c:pt>
                <c:pt idx="56">
                  <c:v>56%</c:v>
                </c:pt>
                <c:pt idx="57">
                  <c:v>57%</c:v>
                </c:pt>
                <c:pt idx="58">
                  <c:v>58%</c:v>
                </c:pt>
                <c:pt idx="59">
                  <c:v>59%</c:v>
                </c:pt>
                <c:pt idx="60">
                  <c:v>60%</c:v>
                </c:pt>
                <c:pt idx="61">
                  <c:v>61%</c:v>
                </c:pt>
                <c:pt idx="62">
                  <c:v>62%</c:v>
                </c:pt>
                <c:pt idx="63">
                  <c:v>63%</c:v>
                </c:pt>
                <c:pt idx="64">
                  <c:v>64%</c:v>
                </c:pt>
                <c:pt idx="65">
                  <c:v>65%</c:v>
                </c:pt>
                <c:pt idx="66">
                  <c:v>66%</c:v>
                </c:pt>
                <c:pt idx="67">
                  <c:v>67%</c:v>
                </c:pt>
                <c:pt idx="68">
                  <c:v>68%</c:v>
                </c:pt>
                <c:pt idx="69">
                  <c:v>69%</c:v>
                </c:pt>
                <c:pt idx="70">
                  <c:v>70%</c:v>
                </c:pt>
                <c:pt idx="71">
                  <c:v>71%</c:v>
                </c:pt>
                <c:pt idx="72">
                  <c:v>72%</c:v>
                </c:pt>
                <c:pt idx="73">
                  <c:v>73%</c:v>
                </c:pt>
                <c:pt idx="74">
                  <c:v>74%</c:v>
                </c:pt>
                <c:pt idx="75">
                  <c:v>75%</c:v>
                </c:pt>
                <c:pt idx="76">
                  <c:v>76%</c:v>
                </c:pt>
                <c:pt idx="77">
                  <c:v>77%</c:v>
                </c:pt>
                <c:pt idx="78">
                  <c:v>78%</c:v>
                </c:pt>
                <c:pt idx="79">
                  <c:v>79%</c:v>
                </c:pt>
                <c:pt idx="80">
                  <c:v>80%</c:v>
                </c:pt>
                <c:pt idx="81">
                  <c:v>81%</c:v>
                </c:pt>
                <c:pt idx="82">
                  <c:v>82%</c:v>
                </c:pt>
                <c:pt idx="83">
                  <c:v>83%</c:v>
                </c:pt>
                <c:pt idx="84">
                  <c:v>84%</c:v>
                </c:pt>
                <c:pt idx="85">
                  <c:v>85%</c:v>
                </c:pt>
                <c:pt idx="86">
                  <c:v>86%</c:v>
                </c:pt>
                <c:pt idx="87">
                  <c:v>87%</c:v>
                </c:pt>
                <c:pt idx="88">
                  <c:v>88%</c:v>
                </c:pt>
                <c:pt idx="89">
                  <c:v>89%</c:v>
                </c:pt>
                <c:pt idx="90">
                  <c:v>90%</c:v>
                </c:pt>
                <c:pt idx="91">
                  <c:v>91%</c:v>
                </c:pt>
                <c:pt idx="92">
                  <c:v>92%</c:v>
                </c:pt>
                <c:pt idx="93">
                  <c:v>93%</c:v>
                </c:pt>
                <c:pt idx="94">
                  <c:v>94%</c:v>
                </c:pt>
                <c:pt idx="95">
                  <c:v>95%</c:v>
                </c:pt>
                <c:pt idx="96">
                  <c:v>96%</c:v>
                </c:pt>
                <c:pt idx="97">
                  <c:v>97%</c:v>
                </c:pt>
                <c:pt idx="98">
                  <c:v>98%</c:v>
                </c:pt>
                <c:pt idx="99">
                  <c:v>99%</c:v>
                </c:pt>
                <c:pt idx="100">
                  <c:v>100%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Hotel Break-Even'!$C$52:$C$153</c15:sqref>
                  </c15:fullRef>
                </c:ext>
              </c:extLst>
              <c:f>'2. Hotel Break-Even'!$C$53:$C$153</c:f>
              <c:numCache>
                <c:formatCode>#,##0\ "€"</c:formatCode>
                <c:ptCount val="101"/>
                <c:pt idx="0">
                  <c:v>0</c:v>
                </c:pt>
                <c:pt idx="1">
                  <c:v>27000</c:v>
                </c:pt>
                <c:pt idx="2">
                  <c:v>54000</c:v>
                </c:pt>
                <c:pt idx="3">
                  <c:v>81000</c:v>
                </c:pt>
                <c:pt idx="4">
                  <c:v>108000</c:v>
                </c:pt>
                <c:pt idx="5">
                  <c:v>135000</c:v>
                </c:pt>
                <c:pt idx="6">
                  <c:v>162000</c:v>
                </c:pt>
                <c:pt idx="7">
                  <c:v>189000.00000000003</c:v>
                </c:pt>
                <c:pt idx="8">
                  <c:v>216000</c:v>
                </c:pt>
                <c:pt idx="9">
                  <c:v>243000</c:v>
                </c:pt>
                <c:pt idx="10">
                  <c:v>270000</c:v>
                </c:pt>
                <c:pt idx="11">
                  <c:v>297000</c:v>
                </c:pt>
                <c:pt idx="12">
                  <c:v>324000</c:v>
                </c:pt>
                <c:pt idx="13">
                  <c:v>351000</c:v>
                </c:pt>
                <c:pt idx="14">
                  <c:v>378000.00000000006</c:v>
                </c:pt>
                <c:pt idx="15">
                  <c:v>405000</c:v>
                </c:pt>
                <c:pt idx="16">
                  <c:v>432000</c:v>
                </c:pt>
                <c:pt idx="17">
                  <c:v>459000</c:v>
                </c:pt>
                <c:pt idx="18">
                  <c:v>486000</c:v>
                </c:pt>
                <c:pt idx="19">
                  <c:v>513000</c:v>
                </c:pt>
                <c:pt idx="20">
                  <c:v>540000</c:v>
                </c:pt>
                <c:pt idx="21">
                  <c:v>567000</c:v>
                </c:pt>
                <c:pt idx="22">
                  <c:v>594000</c:v>
                </c:pt>
                <c:pt idx="23">
                  <c:v>621000</c:v>
                </c:pt>
                <c:pt idx="24">
                  <c:v>648000</c:v>
                </c:pt>
                <c:pt idx="25">
                  <c:v>675000</c:v>
                </c:pt>
                <c:pt idx="26">
                  <c:v>702000</c:v>
                </c:pt>
                <c:pt idx="27">
                  <c:v>729000</c:v>
                </c:pt>
                <c:pt idx="28">
                  <c:v>756000.00000000012</c:v>
                </c:pt>
                <c:pt idx="29">
                  <c:v>782999.99999999988</c:v>
                </c:pt>
                <c:pt idx="30">
                  <c:v>810000</c:v>
                </c:pt>
                <c:pt idx="31">
                  <c:v>837000</c:v>
                </c:pt>
                <c:pt idx="32">
                  <c:v>864000</c:v>
                </c:pt>
                <c:pt idx="33">
                  <c:v>891000</c:v>
                </c:pt>
                <c:pt idx="34">
                  <c:v>918000</c:v>
                </c:pt>
                <c:pt idx="35">
                  <c:v>945000</c:v>
                </c:pt>
                <c:pt idx="36">
                  <c:v>972000</c:v>
                </c:pt>
                <c:pt idx="37">
                  <c:v>999000</c:v>
                </c:pt>
                <c:pt idx="38">
                  <c:v>1026000</c:v>
                </c:pt>
                <c:pt idx="39">
                  <c:v>1053000</c:v>
                </c:pt>
                <c:pt idx="40">
                  <c:v>1080000</c:v>
                </c:pt>
                <c:pt idx="41">
                  <c:v>1107000</c:v>
                </c:pt>
                <c:pt idx="42">
                  <c:v>1134000</c:v>
                </c:pt>
                <c:pt idx="43">
                  <c:v>1161000</c:v>
                </c:pt>
                <c:pt idx="44">
                  <c:v>1188000</c:v>
                </c:pt>
                <c:pt idx="45">
                  <c:v>1215000</c:v>
                </c:pt>
                <c:pt idx="46">
                  <c:v>1242000</c:v>
                </c:pt>
                <c:pt idx="47">
                  <c:v>1269000</c:v>
                </c:pt>
                <c:pt idx="48">
                  <c:v>1296000</c:v>
                </c:pt>
                <c:pt idx="49">
                  <c:v>1323000</c:v>
                </c:pt>
                <c:pt idx="50">
                  <c:v>1350000</c:v>
                </c:pt>
                <c:pt idx="51">
                  <c:v>1377000</c:v>
                </c:pt>
                <c:pt idx="52">
                  <c:v>1404000</c:v>
                </c:pt>
                <c:pt idx="53">
                  <c:v>1431000</c:v>
                </c:pt>
                <c:pt idx="54">
                  <c:v>1458000</c:v>
                </c:pt>
                <c:pt idx="55">
                  <c:v>1485000.0000000002</c:v>
                </c:pt>
                <c:pt idx="56">
                  <c:v>1512000.0000000002</c:v>
                </c:pt>
                <c:pt idx="57">
                  <c:v>1538999.9999999998</c:v>
                </c:pt>
                <c:pt idx="58">
                  <c:v>1565999.9999999998</c:v>
                </c:pt>
                <c:pt idx="59">
                  <c:v>1593000</c:v>
                </c:pt>
                <c:pt idx="60">
                  <c:v>1620000</c:v>
                </c:pt>
                <c:pt idx="61">
                  <c:v>1647000</c:v>
                </c:pt>
                <c:pt idx="62">
                  <c:v>1674000</c:v>
                </c:pt>
                <c:pt idx="63">
                  <c:v>1701000</c:v>
                </c:pt>
                <c:pt idx="64">
                  <c:v>1728000</c:v>
                </c:pt>
                <c:pt idx="65">
                  <c:v>1755000</c:v>
                </c:pt>
                <c:pt idx="66">
                  <c:v>1782000</c:v>
                </c:pt>
                <c:pt idx="67">
                  <c:v>1809000</c:v>
                </c:pt>
                <c:pt idx="68">
                  <c:v>1836000</c:v>
                </c:pt>
                <c:pt idx="69">
                  <c:v>1863000</c:v>
                </c:pt>
                <c:pt idx="70">
                  <c:v>1890000</c:v>
                </c:pt>
                <c:pt idx="71">
                  <c:v>1917000</c:v>
                </c:pt>
                <c:pt idx="72">
                  <c:v>1944000</c:v>
                </c:pt>
                <c:pt idx="73">
                  <c:v>1971000</c:v>
                </c:pt>
                <c:pt idx="74">
                  <c:v>1998000</c:v>
                </c:pt>
                <c:pt idx="75">
                  <c:v>2025000</c:v>
                </c:pt>
                <c:pt idx="76">
                  <c:v>2052000</c:v>
                </c:pt>
                <c:pt idx="77">
                  <c:v>2079000</c:v>
                </c:pt>
                <c:pt idx="78">
                  <c:v>2106000</c:v>
                </c:pt>
                <c:pt idx="79">
                  <c:v>2133000</c:v>
                </c:pt>
                <c:pt idx="80">
                  <c:v>2160000</c:v>
                </c:pt>
                <c:pt idx="81">
                  <c:v>2187000</c:v>
                </c:pt>
                <c:pt idx="82">
                  <c:v>2214000</c:v>
                </c:pt>
                <c:pt idx="83">
                  <c:v>2241000</c:v>
                </c:pt>
                <c:pt idx="84">
                  <c:v>2268000</c:v>
                </c:pt>
                <c:pt idx="85">
                  <c:v>2295000</c:v>
                </c:pt>
                <c:pt idx="86">
                  <c:v>2322000</c:v>
                </c:pt>
                <c:pt idx="87">
                  <c:v>2349000</c:v>
                </c:pt>
                <c:pt idx="88">
                  <c:v>2376000</c:v>
                </c:pt>
                <c:pt idx="89">
                  <c:v>2403000</c:v>
                </c:pt>
                <c:pt idx="90">
                  <c:v>2430000</c:v>
                </c:pt>
                <c:pt idx="91">
                  <c:v>2457000</c:v>
                </c:pt>
                <c:pt idx="92">
                  <c:v>2484000</c:v>
                </c:pt>
                <c:pt idx="93">
                  <c:v>2511000</c:v>
                </c:pt>
                <c:pt idx="94">
                  <c:v>2538000</c:v>
                </c:pt>
                <c:pt idx="95">
                  <c:v>2565000</c:v>
                </c:pt>
                <c:pt idx="96">
                  <c:v>2592000</c:v>
                </c:pt>
                <c:pt idx="97">
                  <c:v>2619000</c:v>
                </c:pt>
                <c:pt idx="98">
                  <c:v>2646000</c:v>
                </c:pt>
                <c:pt idx="99">
                  <c:v>2673000</c:v>
                </c:pt>
                <c:pt idx="100">
                  <c:v>2700000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'2. Hotel Break-Even'!$D$51</c:f>
              <c:strCache>
                <c:ptCount val="1"/>
                <c:pt idx="0">
                  <c:v>Kosten/Jahr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'2. Hotel Break-Even'!$A$52:$A$153</c15:sqref>
                  </c15:fullRef>
                </c:ext>
              </c:extLst>
              <c:f>'2. Hotel Break-Even'!$A$53:$A$153</c:f>
              <c:strCache>
                <c:ptCount val="101"/>
                <c:pt idx="0">
                  <c:v>0%</c:v>
                </c:pt>
                <c:pt idx="1">
                  <c:v>1%</c:v>
                </c:pt>
                <c:pt idx="2">
                  <c:v>2%</c:v>
                </c:pt>
                <c:pt idx="3">
                  <c:v>3%</c:v>
                </c:pt>
                <c:pt idx="4">
                  <c:v>4%</c:v>
                </c:pt>
                <c:pt idx="5">
                  <c:v>5%</c:v>
                </c:pt>
                <c:pt idx="6">
                  <c:v>6%</c:v>
                </c:pt>
                <c:pt idx="7">
                  <c:v>7%</c:v>
                </c:pt>
                <c:pt idx="8">
                  <c:v>8%</c:v>
                </c:pt>
                <c:pt idx="9">
                  <c:v>9%</c:v>
                </c:pt>
                <c:pt idx="10">
                  <c:v>10%</c:v>
                </c:pt>
                <c:pt idx="11">
                  <c:v>11%</c:v>
                </c:pt>
                <c:pt idx="12">
                  <c:v>12%</c:v>
                </c:pt>
                <c:pt idx="13">
                  <c:v>13%</c:v>
                </c:pt>
                <c:pt idx="14">
                  <c:v>14%</c:v>
                </c:pt>
                <c:pt idx="15">
                  <c:v>15%</c:v>
                </c:pt>
                <c:pt idx="16">
                  <c:v>16%</c:v>
                </c:pt>
                <c:pt idx="17">
                  <c:v>17%</c:v>
                </c:pt>
                <c:pt idx="18">
                  <c:v>18%</c:v>
                </c:pt>
                <c:pt idx="19">
                  <c:v>19%</c:v>
                </c:pt>
                <c:pt idx="20">
                  <c:v>20%</c:v>
                </c:pt>
                <c:pt idx="21">
                  <c:v>21%</c:v>
                </c:pt>
                <c:pt idx="22">
                  <c:v>22%</c:v>
                </c:pt>
                <c:pt idx="23">
                  <c:v>23%</c:v>
                </c:pt>
                <c:pt idx="24">
                  <c:v>24%</c:v>
                </c:pt>
                <c:pt idx="25">
                  <c:v>25%</c:v>
                </c:pt>
                <c:pt idx="26">
                  <c:v>26%</c:v>
                </c:pt>
                <c:pt idx="27">
                  <c:v>27%</c:v>
                </c:pt>
                <c:pt idx="28">
                  <c:v>28%</c:v>
                </c:pt>
                <c:pt idx="29">
                  <c:v>29%</c:v>
                </c:pt>
                <c:pt idx="30">
                  <c:v>30%</c:v>
                </c:pt>
                <c:pt idx="31">
                  <c:v>31%</c:v>
                </c:pt>
                <c:pt idx="32">
                  <c:v>32%</c:v>
                </c:pt>
                <c:pt idx="33">
                  <c:v>33%</c:v>
                </c:pt>
                <c:pt idx="34">
                  <c:v>34%</c:v>
                </c:pt>
                <c:pt idx="35">
                  <c:v>35%</c:v>
                </c:pt>
                <c:pt idx="36">
                  <c:v>36%</c:v>
                </c:pt>
                <c:pt idx="37">
                  <c:v>37%</c:v>
                </c:pt>
                <c:pt idx="38">
                  <c:v>38%</c:v>
                </c:pt>
                <c:pt idx="39">
                  <c:v>39%</c:v>
                </c:pt>
                <c:pt idx="40">
                  <c:v>40%</c:v>
                </c:pt>
                <c:pt idx="41">
                  <c:v>41%</c:v>
                </c:pt>
                <c:pt idx="42">
                  <c:v>42%</c:v>
                </c:pt>
                <c:pt idx="43">
                  <c:v>43%</c:v>
                </c:pt>
                <c:pt idx="44">
                  <c:v>44%</c:v>
                </c:pt>
                <c:pt idx="45">
                  <c:v>45%</c:v>
                </c:pt>
                <c:pt idx="46">
                  <c:v>46%</c:v>
                </c:pt>
                <c:pt idx="47">
                  <c:v>47%</c:v>
                </c:pt>
                <c:pt idx="48">
                  <c:v>48%</c:v>
                </c:pt>
                <c:pt idx="49">
                  <c:v>49%</c:v>
                </c:pt>
                <c:pt idx="50">
                  <c:v>50%</c:v>
                </c:pt>
                <c:pt idx="51">
                  <c:v>51%</c:v>
                </c:pt>
                <c:pt idx="52">
                  <c:v>52%</c:v>
                </c:pt>
                <c:pt idx="53">
                  <c:v>53%</c:v>
                </c:pt>
                <c:pt idx="54">
                  <c:v>54%</c:v>
                </c:pt>
                <c:pt idx="55">
                  <c:v>55%</c:v>
                </c:pt>
                <c:pt idx="56">
                  <c:v>56%</c:v>
                </c:pt>
                <c:pt idx="57">
                  <c:v>57%</c:v>
                </c:pt>
                <c:pt idx="58">
                  <c:v>58%</c:v>
                </c:pt>
                <c:pt idx="59">
                  <c:v>59%</c:v>
                </c:pt>
                <c:pt idx="60">
                  <c:v>60%</c:v>
                </c:pt>
                <c:pt idx="61">
                  <c:v>61%</c:v>
                </c:pt>
                <c:pt idx="62">
                  <c:v>62%</c:v>
                </c:pt>
                <c:pt idx="63">
                  <c:v>63%</c:v>
                </c:pt>
                <c:pt idx="64">
                  <c:v>64%</c:v>
                </c:pt>
                <c:pt idx="65">
                  <c:v>65%</c:v>
                </c:pt>
                <c:pt idx="66">
                  <c:v>66%</c:v>
                </c:pt>
                <c:pt idx="67">
                  <c:v>67%</c:v>
                </c:pt>
                <c:pt idx="68">
                  <c:v>68%</c:v>
                </c:pt>
                <c:pt idx="69">
                  <c:v>69%</c:v>
                </c:pt>
                <c:pt idx="70">
                  <c:v>70%</c:v>
                </c:pt>
                <c:pt idx="71">
                  <c:v>71%</c:v>
                </c:pt>
                <c:pt idx="72">
                  <c:v>72%</c:v>
                </c:pt>
                <c:pt idx="73">
                  <c:v>73%</c:v>
                </c:pt>
                <c:pt idx="74">
                  <c:v>74%</c:v>
                </c:pt>
                <c:pt idx="75">
                  <c:v>75%</c:v>
                </c:pt>
                <c:pt idx="76">
                  <c:v>76%</c:v>
                </c:pt>
                <c:pt idx="77">
                  <c:v>77%</c:v>
                </c:pt>
                <c:pt idx="78">
                  <c:v>78%</c:v>
                </c:pt>
                <c:pt idx="79">
                  <c:v>79%</c:v>
                </c:pt>
                <c:pt idx="80">
                  <c:v>80%</c:v>
                </c:pt>
                <c:pt idx="81">
                  <c:v>81%</c:v>
                </c:pt>
                <c:pt idx="82">
                  <c:v>82%</c:v>
                </c:pt>
                <c:pt idx="83">
                  <c:v>83%</c:v>
                </c:pt>
                <c:pt idx="84">
                  <c:v>84%</c:v>
                </c:pt>
                <c:pt idx="85">
                  <c:v>85%</c:v>
                </c:pt>
                <c:pt idx="86">
                  <c:v>86%</c:v>
                </c:pt>
                <c:pt idx="87">
                  <c:v>87%</c:v>
                </c:pt>
                <c:pt idx="88">
                  <c:v>88%</c:v>
                </c:pt>
                <c:pt idx="89">
                  <c:v>89%</c:v>
                </c:pt>
                <c:pt idx="90">
                  <c:v>90%</c:v>
                </c:pt>
                <c:pt idx="91">
                  <c:v>91%</c:v>
                </c:pt>
                <c:pt idx="92">
                  <c:v>92%</c:v>
                </c:pt>
                <c:pt idx="93">
                  <c:v>93%</c:v>
                </c:pt>
                <c:pt idx="94">
                  <c:v>94%</c:v>
                </c:pt>
                <c:pt idx="95">
                  <c:v>95%</c:v>
                </c:pt>
                <c:pt idx="96">
                  <c:v>96%</c:v>
                </c:pt>
                <c:pt idx="97">
                  <c:v>97%</c:v>
                </c:pt>
                <c:pt idx="98">
                  <c:v>98%</c:v>
                </c:pt>
                <c:pt idx="99">
                  <c:v>99%</c:v>
                </c:pt>
                <c:pt idx="100">
                  <c:v>100%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'2. Hotel Break-Even'!$D$52:$D$153</c15:sqref>
                  </c15:fullRef>
                </c:ext>
              </c:extLst>
              <c:f>'2. Hotel Break-Even'!$D$53:$D$153</c:f>
              <c:numCache>
                <c:formatCode>#,##0\ "€"</c:formatCode>
                <c:ptCount val="101"/>
                <c:pt idx="0">
                  <c:v>782150</c:v>
                </c:pt>
                <c:pt idx="1">
                  <c:v>826150</c:v>
                </c:pt>
                <c:pt idx="2">
                  <c:v>838150</c:v>
                </c:pt>
                <c:pt idx="3">
                  <c:v>850150</c:v>
                </c:pt>
                <c:pt idx="4">
                  <c:v>862150</c:v>
                </c:pt>
                <c:pt idx="5">
                  <c:v>874150</c:v>
                </c:pt>
                <c:pt idx="6">
                  <c:v>886150</c:v>
                </c:pt>
                <c:pt idx="7">
                  <c:v>898150</c:v>
                </c:pt>
                <c:pt idx="8">
                  <c:v>910150</c:v>
                </c:pt>
                <c:pt idx="9">
                  <c:v>922150</c:v>
                </c:pt>
                <c:pt idx="10">
                  <c:v>934150</c:v>
                </c:pt>
                <c:pt idx="11">
                  <c:v>946150</c:v>
                </c:pt>
                <c:pt idx="12">
                  <c:v>990150</c:v>
                </c:pt>
                <c:pt idx="13">
                  <c:v>1002150</c:v>
                </c:pt>
                <c:pt idx="14">
                  <c:v>1014150</c:v>
                </c:pt>
                <c:pt idx="15">
                  <c:v>1026150</c:v>
                </c:pt>
                <c:pt idx="16">
                  <c:v>1038150</c:v>
                </c:pt>
                <c:pt idx="17">
                  <c:v>1050150</c:v>
                </c:pt>
                <c:pt idx="18">
                  <c:v>1062150</c:v>
                </c:pt>
                <c:pt idx="19">
                  <c:v>1074150</c:v>
                </c:pt>
                <c:pt idx="20">
                  <c:v>1086150</c:v>
                </c:pt>
                <c:pt idx="21">
                  <c:v>1098150</c:v>
                </c:pt>
                <c:pt idx="22">
                  <c:v>1110150</c:v>
                </c:pt>
                <c:pt idx="23">
                  <c:v>1154150</c:v>
                </c:pt>
                <c:pt idx="24">
                  <c:v>1166150</c:v>
                </c:pt>
                <c:pt idx="25">
                  <c:v>1178150</c:v>
                </c:pt>
                <c:pt idx="26">
                  <c:v>1190150</c:v>
                </c:pt>
                <c:pt idx="27">
                  <c:v>1202150</c:v>
                </c:pt>
                <c:pt idx="28">
                  <c:v>1214150</c:v>
                </c:pt>
                <c:pt idx="29">
                  <c:v>1226150</c:v>
                </c:pt>
                <c:pt idx="30">
                  <c:v>1238150</c:v>
                </c:pt>
                <c:pt idx="31">
                  <c:v>1250150</c:v>
                </c:pt>
                <c:pt idx="32">
                  <c:v>1262150</c:v>
                </c:pt>
                <c:pt idx="33">
                  <c:v>1274150</c:v>
                </c:pt>
                <c:pt idx="34">
                  <c:v>1318150</c:v>
                </c:pt>
                <c:pt idx="35">
                  <c:v>1330150</c:v>
                </c:pt>
                <c:pt idx="36">
                  <c:v>1342150</c:v>
                </c:pt>
                <c:pt idx="37">
                  <c:v>1354150</c:v>
                </c:pt>
                <c:pt idx="38">
                  <c:v>1366150</c:v>
                </c:pt>
                <c:pt idx="39">
                  <c:v>1378150</c:v>
                </c:pt>
                <c:pt idx="40">
                  <c:v>1390150</c:v>
                </c:pt>
                <c:pt idx="41">
                  <c:v>1402150</c:v>
                </c:pt>
                <c:pt idx="42">
                  <c:v>1414150</c:v>
                </c:pt>
                <c:pt idx="43">
                  <c:v>1426150</c:v>
                </c:pt>
                <c:pt idx="44">
                  <c:v>1438150</c:v>
                </c:pt>
                <c:pt idx="45">
                  <c:v>1482150</c:v>
                </c:pt>
                <c:pt idx="46">
                  <c:v>1494150</c:v>
                </c:pt>
                <c:pt idx="47">
                  <c:v>1506150</c:v>
                </c:pt>
                <c:pt idx="48">
                  <c:v>1518150</c:v>
                </c:pt>
                <c:pt idx="49">
                  <c:v>1530150</c:v>
                </c:pt>
                <c:pt idx="50">
                  <c:v>1542150</c:v>
                </c:pt>
                <c:pt idx="51">
                  <c:v>1554150</c:v>
                </c:pt>
                <c:pt idx="52">
                  <c:v>1566150</c:v>
                </c:pt>
                <c:pt idx="53">
                  <c:v>1578150</c:v>
                </c:pt>
                <c:pt idx="54">
                  <c:v>1590150</c:v>
                </c:pt>
                <c:pt idx="55">
                  <c:v>1602150</c:v>
                </c:pt>
                <c:pt idx="56">
                  <c:v>1646150</c:v>
                </c:pt>
                <c:pt idx="57">
                  <c:v>1658150</c:v>
                </c:pt>
                <c:pt idx="58">
                  <c:v>1670150</c:v>
                </c:pt>
                <c:pt idx="59">
                  <c:v>1682150</c:v>
                </c:pt>
                <c:pt idx="60">
                  <c:v>1694150</c:v>
                </c:pt>
                <c:pt idx="61">
                  <c:v>1706150</c:v>
                </c:pt>
                <c:pt idx="62">
                  <c:v>1718150</c:v>
                </c:pt>
                <c:pt idx="63">
                  <c:v>1730150</c:v>
                </c:pt>
                <c:pt idx="64">
                  <c:v>1742150</c:v>
                </c:pt>
                <c:pt idx="65">
                  <c:v>1754150</c:v>
                </c:pt>
                <c:pt idx="66">
                  <c:v>1766150</c:v>
                </c:pt>
                <c:pt idx="67">
                  <c:v>1810150</c:v>
                </c:pt>
                <c:pt idx="68">
                  <c:v>1822150</c:v>
                </c:pt>
                <c:pt idx="69">
                  <c:v>1834150</c:v>
                </c:pt>
                <c:pt idx="70">
                  <c:v>1846150</c:v>
                </c:pt>
                <c:pt idx="71">
                  <c:v>1858150</c:v>
                </c:pt>
                <c:pt idx="72">
                  <c:v>1870150</c:v>
                </c:pt>
                <c:pt idx="73">
                  <c:v>1882150</c:v>
                </c:pt>
                <c:pt idx="74">
                  <c:v>1894150</c:v>
                </c:pt>
                <c:pt idx="75">
                  <c:v>1906150</c:v>
                </c:pt>
                <c:pt idx="76">
                  <c:v>1918150</c:v>
                </c:pt>
                <c:pt idx="77">
                  <c:v>1930150</c:v>
                </c:pt>
                <c:pt idx="78">
                  <c:v>1974150</c:v>
                </c:pt>
                <c:pt idx="79">
                  <c:v>1986150</c:v>
                </c:pt>
                <c:pt idx="80">
                  <c:v>1998150</c:v>
                </c:pt>
                <c:pt idx="81">
                  <c:v>2010150</c:v>
                </c:pt>
                <c:pt idx="82">
                  <c:v>2022150</c:v>
                </c:pt>
                <c:pt idx="83">
                  <c:v>2034150</c:v>
                </c:pt>
                <c:pt idx="84">
                  <c:v>2046150</c:v>
                </c:pt>
                <c:pt idx="85">
                  <c:v>2058150</c:v>
                </c:pt>
                <c:pt idx="86">
                  <c:v>2070150</c:v>
                </c:pt>
                <c:pt idx="87">
                  <c:v>2082150</c:v>
                </c:pt>
                <c:pt idx="88">
                  <c:v>2094150</c:v>
                </c:pt>
                <c:pt idx="89">
                  <c:v>2138150</c:v>
                </c:pt>
                <c:pt idx="90">
                  <c:v>2150150</c:v>
                </c:pt>
                <c:pt idx="91">
                  <c:v>2162150</c:v>
                </c:pt>
                <c:pt idx="92">
                  <c:v>2174150</c:v>
                </c:pt>
                <c:pt idx="93">
                  <c:v>2186150</c:v>
                </c:pt>
                <c:pt idx="94">
                  <c:v>2198150</c:v>
                </c:pt>
                <c:pt idx="95">
                  <c:v>2210150</c:v>
                </c:pt>
                <c:pt idx="96">
                  <c:v>2222150</c:v>
                </c:pt>
                <c:pt idx="97">
                  <c:v>2234150</c:v>
                </c:pt>
                <c:pt idx="98">
                  <c:v>2246150</c:v>
                </c:pt>
                <c:pt idx="99">
                  <c:v>2258150</c:v>
                </c:pt>
                <c:pt idx="100">
                  <c:v>2302150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884344"/>
        <c:axId val="445884736"/>
      </c:lineChart>
      <c:catAx>
        <c:axId val="445884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00" b="1" i="0" kern="1200" baseline="0">
                    <a:solidFill>
                      <a:srgbClr val="595959"/>
                    </a:solidFill>
                    <a:effectLst/>
                  </a:rPr>
                  <a:t>Durchschnittliche Hotel-Auslastung in Prozent</a:t>
                </a:r>
                <a:endParaRPr lang="de-DE">
                  <a:effectLst/>
                </a:endParaRPr>
              </a:p>
            </c:rich>
          </c:tx>
          <c:layout>
            <c:manualLayout>
              <c:xMode val="edge"/>
              <c:yMode val="edge"/>
              <c:x val="0.34193766577650148"/>
              <c:y val="0.789829711286089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5884736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445884736"/>
        <c:scaling>
          <c:orientation val="minMax"/>
          <c:max val="2500000"/>
          <c:min val="-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_);[Red]\(&quot;€&quot;#,##0\)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5884344"/>
        <c:crosses val="autoZero"/>
        <c:crossBetween val="between"/>
        <c:majorUnit val="25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 Nachfrage-Analyse'!$C$5</c:f>
              <c:strCache>
                <c:ptCount val="1"/>
                <c:pt idx="0">
                  <c:v>Nachfrage: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6952059833844128"/>
                  <c:y val="-4.3200458869526538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'3. Nachfrage-Analyse'!$B$6:$B$45</c:f>
              <c:numCache>
                <c:formatCode>General</c:formatCode>
                <c:ptCount val="40"/>
                <c:pt idx="0">
                  <c:v>105</c:v>
                </c:pt>
                <c:pt idx="1">
                  <c:v>105</c:v>
                </c:pt>
                <c:pt idx="2">
                  <c:v>95</c:v>
                </c:pt>
                <c:pt idx="3">
                  <c:v>70</c:v>
                </c:pt>
                <c:pt idx="4">
                  <c:v>75</c:v>
                </c:pt>
                <c:pt idx="5">
                  <c:v>90</c:v>
                </c:pt>
                <c:pt idx="6">
                  <c:v>95</c:v>
                </c:pt>
                <c:pt idx="7">
                  <c:v>100</c:v>
                </c:pt>
                <c:pt idx="8">
                  <c:v>80</c:v>
                </c:pt>
                <c:pt idx="9">
                  <c:v>65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  <c:pt idx="13">
                  <c:v>100</c:v>
                </c:pt>
                <c:pt idx="14">
                  <c:v>90</c:v>
                </c:pt>
                <c:pt idx="15">
                  <c:v>100</c:v>
                </c:pt>
                <c:pt idx="16">
                  <c:v>85</c:v>
                </c:pt>
                <c:pt idx="17">
                  <c:v>70</c:v>
                </c:pt>
                <c:pt idx="18">
                  <c:v>90</c:v>
                </c:pt>
                <c:pt idx="19">
                  <c:v>105</c:v>
                </c:pt>
                <c:pt idx="20">
                  <c:v>105</c:v>
                </c:pt>
                <c:pt idx="21">
                  <c:v>75</c:v>
                </c:pt>
                <c:pt idx="22">
                  <c:v>85</c:v>
                </c:pt>
                <c:pt idx="23">
                  <c:v>80</c:v>
                </c:pt>
                <c:pt idx="24">
                  <c:v>90</c:v>
                </c:pt>
                <c:pt idx="25">
                  <c:v>80</c:v>
                </c:pt>
                <c:pt idx="26">
                  <c:v>85</c:v>
                </c:pt>
                <c:pt idx="27">
                  <c:v>95</c:v>
                </c:pt>
                <c:pt idx="28">
                  <c:v>110</c:v>
                </c:pt>
                <c:pt idx="29">
                  <c:v>80</c:v>
                </c:pt>
                <c:pt idx="30">
                  <c:v>80</c:v>
                </c:pt>
                <c:pt idx="31">
                  <c:v>75</c:v>
                </c:pt>
                <c:pt idx="32">
                  <c:v>65</c:v>
                </c:pt>
                <c:pt idx="33">
                  <c:v>105</c:v>
                </c:pt>
                <c:pt idx="34">
                  <c:v>90</c:v>
                </c:pt>
                <c:pt idx="35">
                  <c:v>80</c:v>
                </c:pt>
                <c:pt idx="36">
                  <c:v>105</c:v>
                </c:pt>
                <c:pt idx="37">
                  <c:v>95</c:v>
                </c:pt>
                <c:pt idx="38">
                  <c:v>95</c:v>
                </c:pt>
                <c:pt idx="39">
                  <c:v>100</c:v>
                </c:pt>
              </c:numCache>
            </c:numRef>
          </c:xVal>
          <c:yVal>
            <c:numRef>
              <c:f>'3. Nachfrage-Analyse'!$C$6:$C$45</c:f>
              <c:numCache>
                <c:formatCode>General</c:formatCode>
                <c:ptCount val="40"/>
                <c:pt idx="0">
                  <c:v>52</c:v>
                </c:pt>
                <c:pt idx="1">
                  <c:v>43</c:v>
                </c:pt>
                <c:pt idx="2">
                  <c:v>67</c:v>
                </c:pt>
                <c:pt idx="3">
                  <c:v>104</c:v>
                </c:pt>
                <c:pt idx="4">
                  <c:v>93</c:v>
                </c:pt>
                <c:pt idx="5">
                  <c:v>62</c:v>
                </c:pt>
                <c:pt idx="6">
                  <c:v>54</c:v>
                </c:pt>
                <c:pt idx="7">
                  <c:v>65</c:v>
                </c:pt>
                <c:pt idx="8">
                  <c:v>95</c:v>
                </c:pt>
                <c:pt idx="9">
                  <c:v>107</c:v>
                </c:pt>
                <c:pt idx="10">
                  <c:v>46</c:v>
                </c:pt>
                <c:pt idx="11">
                  <c:v>42</c:v>
                </c:pt>
                <c:pt idx="12">
                  <c:v>35</c:v>
                </c:pt>
                <c:pt idx="13">
                  <c:v>52</c:v>
                </c:pt>
                <c:pt idx="14">
                  <c:v>61</c:v>
                </c:pt>
                <c:pt idx="15">
                  <c:v>60</c:v>
                </c:pt>
                <c:pt idx="16">
                  <c:v>85</c:v>
                </c:pt>
                <c:pt idx="17">
                  <c:v>108</c:v>
                </c:pt>
                <c:pt idx="18">
                  <c:v>69</c:v>
                </c:pt>
                <c:pt idx="19">
                  <c:v>39</c:v>
                </c:pt>
                <c:pt idx="20">
                  <c:v>55</c:v>
                </c:pt>
                <c:pt idx="21">
                  <c:v>102</c:v>
                </c:pt>
                <c:pt idx="22">
                  <c:v>85</c:v>
                </c:pt>
                <c:pt idx="23">
                  <c:v>75</c:v>
                </c:pt>
                <c:pt idx="24">
                  <c:v>66</c:v>
                </c:pt>
                <c:pt idx="25">
                  <c:v>86</c:v>
                </c:pt>
                <c:pt idx="26">
                  <c:v>73</c:v>
                </c:pt>
                <c:pt idx="27">
                  <c:v>69</c:v>
                </c:pt>
                <c:pt idx="28">
                  <c:v>47</c:v>
                </c:pt>
                <c:pt idx="29">
                  <c:v>75</c:v>
                </c:pt>
                <c:pt idx="30">
                  <c:v>87</c:v>
                </c:pt>
                <c:pt idx="31">
                  <c:v>83</c:v>
                </c:pt>
                <c:pt idx="32">
                  <c:v>107</c:v>
                </c:pt>
                <c:pt idx="33">
                  <c:v>38</c:v>
                </c:pt>
                <c:pt idx="34">
                  <c:v>79</c:v>
                </c:pt>
                <c:pt idx="35">
                  <c:v>85</c:v>
                </c:pt>
                <c:pt idx="36">
                  <c:v>50</c:v>
                </c:pt>
                <c:pt idx="37">
                  <c:v>65</c:v>
                </c:pt>
                <c:pt idx="38">
                  <c:v>62</c:v>
                </c:pt>
                <c:pt idx="39">
                  <c:v>60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988376"/>
        <c:axId val="319988768"/>
      </c:scatterChart>
      <c:valAx>
        <c:axId val="319988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x = Preis (DZ</a:t>
                </a:r>
                <a:r>
                  <a:rPr lang="de-DE" baseline="0"/>
                  <a:t> Übernachtung &amp; Frühstück)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\ &quot;€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9988768"/>
        <c:crosses val="autoZero"/>
        <c:crossBetween val="midCat"/>
      </c:valAx>
      <c:valAx>
        <c:axId val="31998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 y =  Belegung bzw. Buchungswünsche (Warteliste)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9988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 Nachfrage-Analyse (2)'!$C$5</c:f>
              <c:strCache>
                <c:ptCount val="1"/>
                <c:pt idx="0">
                  <c:v>Nachfrage: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9517857014896972"/>
                  <c:y val="-8.757686844959848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'3. Nachfrage-Analyse (2)'!$B$6:$B$45</c:f>
              <c:numCache>
                <c:formatCode>General</c:formatCode>
                <c:ptCount val="40"/>
                <c:pt idx="0">
                  <c:v>65</c:v>
                </c:pt>
                <c:pt idx="1">
                  <c:v>95</c:v>
                </c:pt>
                <c:pt idx="2">
                  <c:v>95</c:v>
                </c:pt>
                <c:pt idx="3">
                  <c:v>75</c:v>
                </c:pt>
                <c:pt idx="4">
                  <c:v>95</c:v>
                </c:pt>
                <c:pt idx="5">
                  <c:v>110</c:v>
                </c:pt>
                <c:pt idx="6">
                  <c:v>95</c:v>
                </c:pt>
                <c:pt idx="7">
                  <c:v>75</c:v>
                </c:pt>
                <c:pt idx="8">
                  <c:v>85</c:v>
                </c:pt>
                <c:pt idx="9">
                  <c:v>90</c:v>
                </c:pt>
                <c:pt idx="10">
                  <c:v>115</c:v>
                </c:pt>
                <c:pt idx="11">
                  <c:v>80</c:v>
                </c:pt>
                <c:pt idx="12">
                  <c:v>100</c:v>
                </c:pt>
                <c:pt idx="13">
                  <c:v>80</c:v>
                </c:pt>
                <c:pt idx="14">
                  <c:v>90</c:v>
                </c:pt>
                <c:pt idx="15">
                  <c:v>85</c:v>
                </c:pt>
                <c:pt idx="16">
                  <c:v>80</c:v>
                </c:pt>
                <c:pt idx="17">
                  <c:v>115</c:v>
                </c:pt>
                <c:pt idx="18">
                  <c:v>105</c:v>
                </c:pt>
                <c:pt idx="19">
                  <c:v>105</c:v>
                </c:pt>
                <c:pt idx="20">
                  <c:v>80</c:v>
                </c:pt>
                <c:pt idx="21">
                  <c:v>75</c:v>
                </c:pt>
                <c:pt idx="22">
                  <c:v>105</c:v>
                </c:pt>
                <c:pt idx="23">
                  <c:v>95</c:v>
                </c:pt>
                <c:pt idx="24">
                  <c:v>100</c:v>
                </c:pt>
                <c:pt idx="25">
                  <c:v>100</c:v>
                </c:pt>
                <c:pt idx="26">
                  <c:v>105</c:v>
                </c:pt>
                <c:pt idx="27">
                  <c:v>65</c:v>
                </c:pt>
                <c:pt idx="28">
                  <c:v>70</c:v>
                </c:pt>
                <c:pt idx="29">
                  <c:v>90</c:v>
                </c:pt>
                <c:pt idx="30">
                  <c:v>110</c:v>
                </c:pt>
                <c:pt idx="31">
                  <c:v>70</c:v>
                </c:pt>
                <c:pt idx="32">
                  <c:v>110</c:v>
                </c:pt>
                <c:pt idx="33">
                  <c:v>110</c:v>
                </c:pt>
                <c:pt idx="34">
                  <c:v>70</c:v>
                </c:pt>
                <c:pt idx="35">
                  <c:v>100</c:v>
                </c:pt>
                <c:pt idx="36">
                  <c:v>95</c:v>
                </c:pt>
                <c:pt idx="37">
                  <c:v>90</c:v>
                </c:pt>
                <c:pt idx="38">
                  <c:v>70</c:v>
                </c:pt>
                <c:pt idx="39">
                  <c:v>115</c:v>
                </c:pt>
              </c:numCache>
            </c:numRef>
          </c:xVal>
          <c:yVal>
            <c:numRef>
              <c:f>'3. Nachfrage-Analyse (2)'!$C$6:$C$45</c:f>
              <c:numCache>
                <c:formatCode>General</c:formatCode>
                <c:ptCount val="40"/>
                <c:pt idx="0">
                  <c:v>114</c:v>
                </c:pt>
                <c:pt idx="1">
                  <c:v>60</c:v>
                </c:pt>
                <c:pt idx="2">
                  <c:v>65</c:v>
                </c:pt>
                <c:pt idx="3">
                  <c:v>83</c:v>
                </c:pt>
                <c:pt idx="4">
                  <c:v>69</c:v>
                </c:pt>
                <c:pt idx="5">
                  <c:v>40</c:v>
                </c:pt>
                <c:pt idx="6">
                  <c:v>70</c:v>
                </c:pt>
                <c:pt idx="7">
                  <c:v>88</c:v>
                </c:pt>
                <c:pt idx="8">
                  <c:v>83</c:v>
                </c:pt>
                <c:pt idx="9">
                  <c:v>70</c:v>
                </c:pt>
                <c:pt idx="10">
                  <c:v>37</c:v>
                </c:pt>
                <c:pt idx="11">
                  <c:v>79</c:v>
                </c:pt>
                <c:pt idx="12">
                  <c:v>53</c:v>
                </c:pt>
                <c:pt idx="13">
                  <c:v>92</c:v>
                </c:pt>
                <c:pt idx="14">
                  <c:v>66</c:v>
                </c:pt>
                <c:pt idx="15">
                  <c:v>74</c:v>
                </c:pt>
                <c:pt idx="16">
                  <c:v>89</c:v>
                </c:pt>
                <c:pt idx="17">
                  <c:v>42</c:v>
                </c:pt>
                <c:pt idx="18">
                  <c:v>48</c:v>
                </c:pt>
                <c:pt idx="19">
                  <c:v>54</c:v>
                </c:pt>
                <c:pt idx="20">
                  <c:v>76</c:v>
                </c:pt>
                <c:pt idx="21">
                  <c:v>90</c:v>
                </c:pt>
                <c:pt idx="22">
                  <c:v>42</c:v>
                </c:pt>
                <c:pt idx="23">
                  <c:v>57</c:v>
                </c:pt>
                <c:pt idx="24">
                  <c:v>50</c:v>
                </c:pt>
                <c:pt idx="25">
                  <c:v>46</c:v>
                </c:pt>
                <c:pt idx="26">
                  <c:v>52</c:v>
                </c:pt>
                <c:pt idx="27">
                  <c:v>104</c:v>
                </c:pt>
                <c:pt idx="28">
                  <c:v>92</c:v>
                </c:pt>
                <c:pt idx="29">
                  <c:v>61</c:v>
                </c:pt>
                <c:pt idx="30">
                  <c:v>38</c:v>
                </c:pt>
                <c:pt idx="31">
                  <c:v>102</c:v>
                </c:pt>
                <c:pt idx="32">
                  <c:v>39</c:v>
                </c:pt>
                <c:pt idx="33">
                  <c:v>30</c:v>
                </c:pt>
                <c:pt idx="34">
                  <c:v>91</c:v>
                </c:pt>
                <c:pt idx="35">
                  <c:v>50</c:v>
                </c:pt>
                <c:pt idx="36">
                  <c:v>65</c:v>
                </c:pt>
                <c:pt idx="37">
                  <c:v>77</c:v>
                </c:pt>
                <c:pt idx="38">
                  <c:v>107</c:v>
                </c:pt>
                <c:pt idx="39">
                  <c:v>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989552"/>
        <c:axId val="319989944"/>
      </c:scatterChart>
      <c:valAx>
        <c:axId val="319989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Preis (DZ</a:t>
                </a:r>
                <a:r>
                  <a:rPr lang="de-DE" baseline="0"/>
                  <a:t> Übernachtung &amp; Frühstück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\ &quot;€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9989944"/>
        <c:crosses val="autoZero"/>
        <c:crossBetween val="midCat"/>
      </c:valAx>
      <c:valAx>
        <c:axId val="319989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Belegung bzw. Buchungswünsche (Warteliste)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9989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Geschäftmodellanalyse</a:t>
            </a:r>
            <a:r>
              <a:rPr lang="de-DE" baseline="0"/>
              <a:t> Hotel Garni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Hotel Optimierung'!$B$31</c:f>
              <c:strCache>
                <c:ptCount val="1"/>
                <c:pt idx="0">
                  <c:v>Gewinn/Jahr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'4. Hotel Optimierung'!$A$32:$A$83</c15:sqref>
                  </c15:fullRef>
                </c:ext>
              </c:extLst>
              <c:f>'4. Hotel Optimierung'!$A$33:$A$83</c:f>
              <c:strCache>
                <c:ptCount val="51"/>
                <c:pt idx="0">
                  <c:v>60 €</c:v>
                </c:pt>
                <c:pt idx="1">
                  <c:v>61 €</c:v>
                </c:pt>
                <c:pt idx="2">
                  <c:v>62 €</c:v>
                </c:pt>
                <c:pt idx="3">
                  <c:v>63 €</c:v>
                </c:pt>
                <c:pt idx="4">
                  <c:v>64 €</c:v>
                </c:pt>
                <c:pt idx="5">
                  <c:v>65 €</c:v>
                </c:pt>
                <c:pt idx="6">
                  <c:v>66 €</c:v>
                </c:pt>
                <c:pt idx="7">
                  <c:v>67 €</c:v>
                </c:pt>
                <c:pt idx="8">
                  <c:v>68 €</c:v>
                </c:pt>
                <c:pt idx="9">
                  <c:v>69 €</c:v>
                </c:pt>
                <c:pt idx="10">
                  <c:v>70 €</c:v>
                </c:pt>
                <c:pt idx="11">
                  <c:v>71 €</c:v>
                </c:pt>
                <c:pt idx="12">
                  <c:v>72 €</c:v>
                </c:pt>
                <c:pt idx="13">
                  <c:v>73 €</c:v>
                </c:pt>
                <c:pt idx="14">
                  <c:v>74 €</c:v>
                </c:pt>
                <c:pt idx="15">
                  <c:v>75 €</c:v>
                </c:pt>
                <c:pt idx="16">
                  <c:v>76 €</c:v>
                </c:pt>
                <c:pt idx="17">
                  <c:v>77 €</c:v>
                </c:pt>
                <c:pt idx="18">
                  <c:v>78 €</c:v>
                </c:pt>
                <c:pt idx="19">
                  <c:v>79 €</c:v>
                </c:pt>
                <c:pt idx="20">
                  <c:v>80 €</c:v>
                </c:pt>
                <c:pt idx="21">
                  <c:v>81 €</c:v>
                </c:pt>
                <c:pt idx="22">
                  <c:v>82 €</c:v>
                </c:pt>
                <c:pt idx="23">
                  <c:v>83 €</c:v>
                </c:pt>
                <c:pt idx="24">
                  <c:v>84 €</c:v>
                </c:pt>
                <c:pt idx="25">
                  <c:v>85 €</c:v>
                </c:pt>
                <c:pt idx="26">
                  <c:v>86 €</c:v>
                </c:pt>
                <c:pt idx="27">
                  <c:v>87 €</c:v>
                </c:pt>
                <c:pt idx="28">
                  <c:v>88 €</c:v>
                </c:pt>
                <c:pt idx="29">
                  <c:v>89 €</c:v>
                </c:pt>
                <c:pt idx="30">
                  <c:v>90 €</c:v>
                </c:pt>
                <c:pt idx="31">
                  <c:v>91 €</c:v>
                </c:pt>
                <c:pt idx="32">
                  <c:v>92 €</c:v>
                </c:pt>
                <c:pt idx="33">
                  <c:v>93 €</c:v>
                </c:pt>
                <c:pt idx="34">
                  <c:v>94 €</c:v>
                </c:pt>
                <c:pt idx="35">
                  <c:v>95 €</c:v>
                </c:pt>
                <c:pt idx="36">
                  <c:v>96 €</c:v>
                </c:pt>
                <c:pt idx="37">
                  <c:v>97 €</c:v>
                </c:pt>
                <c:pt idx="38">
                  <c:v>98 €</c:v>
                </c:pt>
                <c:pt idx="39">
                  <c:v>99 €</c:v>
                </c:pt>
                <c:pt idx="40">
                  <c:v>100 €</c:v>
                </c:pt>
                <c:pt idx="41">
                  <c:v>101 €</c:v>
                </c:pt>
                <c:pt idx="42">
                  <c:v>102 €</c:v>
                </c:pt>
                <c:pt idx="43">
                  <c:v>103 €</c:v>
                </c:pt>
                <c:pt idx="44">
                  <c:v>104 €</c:v>
                </c:pt>
                <c:pt idx="45">
                  <c:v>105 €</c:v>
                </c:pt>
                <c:pt idx="46">
                  <c:v>106 €</c:v>
                </c:pt>
                <c:pt idx="47">
                  <c:v>107 €</c:v>
                </c:pt>
                <c:pt idx="48">
                  <c:v>108 €</c:v>
                </c:pt>
                <c:pt idx="49">
                  <c:v>109 €</c:v>
                </c:pt>
                <c:pt idx="50">
                  <c:v>110 €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 Hotel Optimierung'!$B$32:$B$83</c15:sqref>
                  </c15:fullRef>
                </c:ext>
              </c:extLst>
              <c:f>'4. Hotel Optimierung'!$B$33:$B$83</c:f>
              <c:numCache>
                <c:formatCode>#,##0\ "€"</c:formatCode>
                <c:ptCount val="51"/>
                <c:pt idx="0">
                  <c:v>-444150.00000000047</c:v>
                </c:pt>
                <c:pt idx="1">
                  <c:v>-419100</c:v>
                </c:pt>
                <c:pt idx="2">
                  <c:v>-394949.99999999953</c:v>
                </c:pt>
                <c:pt idx="3">
                  <c:v>-371700</c:v>
                </c:pt>
                <c:pt idx="4">
                  <c:v>-317349.99999999977</c:v>
                </c:pt>
                <c:pt idx="5">
                  <c:v>-295900</c:v>
                </c:pt>
                <c:pt idx="6">
                  <c:v>-275350</c:v>
                </c:pt>
                <c:pt idx="7">
                  <c:v>-255700</c:v>
                </c:pt>
                <c:pt idx="8">
                  <c:v>-236950</c:v>
                </c:pt>
                <c:pt idx="9">
                  <c:v>-219100.00000000047</c:v>
                </c:pt>
                <c:pt idx="10">
                  <c:v>-202150</c:v>
                </c:pt>
                <c:pt idx="11">
                  <c:v>-154100</c:v>
                </c:pt>
                <c:pt idx="12">
                  <c:v>-138950</c:v>
                </c:pt>
                <c:pt idx="13">
                  <c:v>-124700</c:v>
                </c:pt>
                <c:pt idx="14">
                  <c:v>-111350</c:v>
                </c:pt>
                <c:pt idx="15">
                  <c:v>-98900</c:v>
                </c:pt>
                <c:pt idx="16">
                  <c:v>-87350</c:v>
                </c:pt>
                <c:pt idx="17">
                  <c:v>-76700</c:v>
                </c:pt>
                <c:pt idx="18">
                  <c:v>-34950</c:v>
                </c:pt>
                <c:pt idx="19">
                  <c:v>-26100</c:v>
                </c:pt>
                <c:pt idx="20">
                  <c:v>-18150</c:v>
                </c:pt>
                <c:pt idx="21">
                  <c:v>-11100</c:v>
                </c:pt>
                <c:pt idx="22">
                  <c:v>-4950</c:v>
                </c:pt>
                <c:pt idx="23">
                  <c:v>300</c:v>
                </c:pt>
                <c:pt idx="24">
                  <c:v>4650</c:v>
                </c:pt>
                <c:pt idx="25">
                  <c:v>8100</c:v>
                </c:pt>
                <c:pt idx="26">
                  <c:v>42650</c:v>
                </c:pt>
                <c:pt idx="27">
                  <c:v>44300</c:v>
                </c:pt>
                <c:pt idx="28">
                  <c:v>45050</c:v>
                </c:pt>
                <c:pt idx="29">
                  <c:v>44900</c:v>
                </c:pt>
                <c:pt idx="30">
                  <c:v>43850</c:v>
                </c:pt>
                <c:pt idx="31">
                  <c:v>41900</c:v>
                </c:pt>
                <c:pt idx="32">
                  <c:v>39050</c:v>
                </c:pt>
                <c:pt idx="33">
                  <c:v>67300</c:v>
                </c:pt>
                <c:pt idx="34">
                  <c:v>62650</c:v>
                </c:pt>
                <c:pt idx="35">
                  <c:v>57100</c:v>
                </c:pt>
                <c:pt idx="36">
                  <c:v>50650</c:v>
                </c:pt>
                <c:pt idx="37">
                  <c:v>43300</c:v>
                </c:pt>
                <c:pt idx="38">
                  <c:v>35049.999999999534</c:v>
                </c:pt>
                <c:pt idx="39">
                  <c:v>25899.999999999534</c:v>
                </c:pt>
                <c:pt idx="40">
                  <c:v>47850.000000000466</c:v>
                </c:pt>
                <c:pt idx="41">
                  <c:v>36900</c:v>
                </c:pt>
                <c:pt idx="42">
                  <c:v>25050</c:v>
                </c:pt>
                <c:pt idx="43">
                  <c:v>12300</c:v>
                </c:pt>
                <c:pt idx="44">
                  <c:v>-1350</c:v>
                </c:pt>
                <c:pt idx="45">
                  <c:v>-15900</c:v>
                </c:pt>
                <c:pt idx="46">
                  <c:v>-31350</c:v>
                </c:pt>
                <c:pt idx="47">
                  <c:v>-47700</c:v>
                </c:pt>
                <c:pt idx="48">
                  <c:v>-32950</c:v>
                </c:pt>
                <c:pt idx="49">
                  <c:v>-51100</c:v>
                </c:pt>
                <c:pt idx="50">
                  <c:v>-70150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'4. Hotel Optimierung'!$C$31</c:f>
              <c:strCache>
                <c:ptCount val="1"/>
                <c:pt idx="0">
                  <c:v>Umsatz/Jahr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'4. Hotel Optimierung'!$A$32:$A$83</c15:sqref>
                  </c15:fullRef>
                </c:ext>
              </c:extLst>
              <c:f>'4. Hotel Optimierung'!$A$33:$A$83</c:f>
              <c:strCache>
                <c:ptCount val="51"/>
                <c:pt idx="0">
                  <c:v>60 €</c:v>
                </c:pt>
                <c:pt idx="1">
                  <c:v>61 €</c:v>
                </c:pt>
                <c:pt idx="2">
                  <c:v>62 €</c:v>
                </c:pt>
                <c:pt idx="3">
                  <c:v>63 €</c:v>
                </c:pt>
                <c:pt idx="4">
                  <c:v>64 €</c:v>
                </c:pt>
                <c:pt idx="5">
                  <c:v>65 €</c:v>
                </c:pt>
                <c:pt idx="6">
                  <c:v>66 €</c:v>
                </c:pt>
                <c:pt idx="7">
                  <c:v>67 €</c:v>
                </c:pt>
                <c:pt idx="8">
                  <c:v>68 €</c:v>
                </c:pt>
                <c:pt idx="9">
                  <c:v>69 €</c:v>
                </c:pt>
                <c:pt idx="10">
                  <c:v>70 €</c:v>
                </c:pt>
                <c:pt idx="11">
                  <c:v>71 €</c:v>
                </c:pt>
                <c:pt idx="12">
                  <c:v>72 €</c:v>
                </c:pt>
                <c:pt idx="13">
                  <c:v>73 €</c:v>
                </c:pt>
                <c:pt idx="14">
                  <c:v>74 €</c:v>
                </c:pt>
                <c:pt idx="15">
                  <c:v>75 €</c:v>
                </c:pt>
                <c:pt idx="16">
                  <c:v>76 €</c:v>
                </c:pt>
                <c:pt idx="17">
                  <c:v>77 €</c:v>
                </c:pt>
                <c:pt idx="18">
                  <c:v>78 €</c:v>
                </c:pt>
                <c:pt idx="19">
                  <c:v>79 €</c:v>
                </c:pt>
                <c:pt idx="20">
                  <c:v>80 €</c:v>
                </c:pt>
                <c:pt idx="21">
                  <c:v>81 €</c:v>
                </c:pt>
                <c:pt idx="22">
                  <c:v>82 €</c:v>
                </c:pt>
                <c:pt idx="23">
                  <c:v>83 €</c:v>
                </c:pt>
                <c:pt idx="24">
                  <c:v>84 €</c:v>
                </c:pt>
                <c:pt idx="25">
                  <c:v>85 €</c:v>
                </c:pt>
                <c:pt idx="26">
                  <c:v>86 €</c:v>
                </c:pt>
                <c:pt idx="27">
                  <c:v>87 €</c:v>
                </c:pt>
                <c:pt idx="28">
                  <c:v>88 €</c:v>
                </c:pt>
                <c:pt idx="29">
                  <c:v>89 €</c:v>
                </c:pt>
                <c:pt idx="30">
                  <c:v>90 €</c:v>
                </c:pt>
                <c:pt idx="31">
                  <c:v>91 €</c:v>
                </c:pt>
                <c:pt idx="32">
                  <c:v>92 €</c:v>
                </c:pt>
                <c:pt idx="33">
                  <c:v>93 €</c:v>
                </c:pt>
                <c:pt idx="34">
                  <c:v>94 €</c:v>
                </c:pt>
                <c:pt idx="35">
                  <c:v>95 €</c:v>
                </c:pt>
                <c:pt idx="36">
                  <c:v>96 €</c:v>
                </c:pt>
                <c:pt idx="37">
                  <c:v>97 €</c:v>
                </c:pt>
                <c:pt idx="38">
                  <c:v>98 €</c:v>
                </c:pt>
                <c:pt idx="39">
                  <c:v>99 €</c:v>
                </c:pt>
                <c:pt idx="40">
                  <c:v>100 €</c:v>
                </c:pt>
                <c:pt idx="41">
                  <c:v>101 €</c:v>
                </c:pt>
                <c:pt idx="42">
                  <c:v>102 €</c:v>
                </c:pt>
                <c:pt idx="43">
                  <c:v>103 €</c:v>
                </c:pt>
                <c:pt idx="44">
                  <c:v>104 €</c:v>
                </c:pt>
                <c:pt idx="45">
                  <c:v>105 €</c:v>
                </c:pt>
                <c:pt idx="46">
                  <c:v>106 €</c:v>
                </c:pt>
                <c:pt idx="47">
                  <c:v>107 €</c:v>
                </c:pt>
                <c:pt idx="48">
                  <c:v>108 €</c:v>
                </c:pt>
                <c:pt idx="49">
                  <c:v>109 €</c:v>
                </c:pt>
                <c:pt idx="50">
                  <c:v>110 €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 Hotel Optimierung'!$C$32:$C$83</c15:sqref>
                  </c15:fullRef>
                </c:ext>
              </c:extLst>
              <c:f>'4. Hotel Optimierung'!$C$33:$C$83</c:f>
              <c:numCache>
                <c:formatCode>#,##0\ "€"</c:formatCode>
                <c:ptCount val="51"/>
                <c:pt idx="0">
                  <c:v>2069999.9999999995</c:v>
                </c:pt>
                <c:pt idx="1">
                  <c:v>2077050</c:v>
                </c:pt>
                <c:pt idx="2">
                  <c:v>2083200.0000000005</c:v>
                </c:pt>
                <c:pt idx="3">
                  <c:v>2088450</c:v>
                </c:pt>
                <c:pt idx="4">
                  <c:v>2092800.0000000002</c:v>
                </c:pt>
                <c:pt idx="5">
                  <c:v>2096250</c:v>
                </c:pt>
                <c:pt idx="6">
                  <c:v>2098800</c:v>
                </c:pt>
                <c:pt idx="7">
                  <c:v>2100450</c:v>
                </c:pt>
                <c:pt idx="8">
                  <c:v>2101200</c:v>
                </c:pt>
                <c:pt idx="9">
                  <c:v>2101049.9999999995</c:v>
                </c:pt>
                <c:pt idx="10">
                  <c:v>2100000</c:v>
                </c:pt>
                <c:pt idx="11">
                  <c:v>2098050</c:v>
                </c:pt>
                <c:pt idx="12">
                  <c:v>2095200</c:v>
                </c:pt>
                <c:pt idx="13">
                  <c:v>2091450</c:v>
                </c:pt>
                <c:pt idx="14">
                  <c:v>2086800</c:v>
                </c:pt>
                <c:pt idx="15">
                  <c:v>2081250</c:v>
                </c:pt>
                <c:pt idx="16">
                  <c:v>2074800</c:v>
                </c:pt>
                <c:pt idx="17">
                  <c:v>2067450</c:v>
                </c:pt>
                <c:pt idx="18">
                  <c:v>2059200</c:v>
                </c:pt>
                <c:pt idx="19">
                  <c:v>2050050</c:v>
                </c:pt>
                <c:pt idx="20">
                  <c:v>2040000</c:v>
                </c:pt>
                <c:pt idx="21">
                  <c:v>2029050</c:v>
                </c:pt>
                <c:pt idx="22">
                  <c:v>2017200</c:v>
                </c:pt>
                <c:pt idx="23">
                  <c:v>2004450</c:v>
                </c:pt>
                <c:pt idx="24">
                  <c:v>1990800</c:v>
                </c:pt>
                <c:pt idx="25">
                  <c:v>1976250</c:v>
                </c:pt>
                <c:pt idx="26">
                  <c:v>1960800</c:v>
                </c:pt>
                <c:pt idx="27">
                  <c:v>1944450</c:v>
                </c:pt>
                <c:pt idx="28">
                  <c:v>1927200</c:v>
                </c:pt>
                <c:pt idx="29">
                  <c:v>1909050</c:v>
                </c:pt>
                <c:pt idx="30">
                  <c:v>1890000</c:v>
                </c:pt>
                <c:pt idx="31">
                  <c:v>1870050</c:v>
                </c:pt>
                <c:pt idx="32">
                  <c:v>1849200</c:v>
                </c:pt>
                <c:pt idx="33">
                  <c:v>1827450</c:v>
                </c:pt>
                <c:pt idx="34">
                  <c:v>1804800</c:v>
                </c:pt>
                <c:pt idx="35">
                  <c:v>1781250</c:v>
                </c:pt>
                <c:pt idx="36">
                  <c:v>1756800</c:v>
                </c:pt>
                <c:pt idx="37">
                  <c:v>1731450</c:v>
                </c:pt>
                <c:pt idx="38">
                  <c:v>1705199.9999999995</c:v>
                </c:pt>
                <c:pt idx="39">
                  <c:v>1678049.9999999995</c:v>
                </c:pt>
                <c:pt idx="40">
                  <c:v>1650000.0000000005</c:v>
                </c:pt>
                <c:pt idx="41">
                  <c:v>1621050</c:v>
                </c:pt>
                <c:pt idx="42">
                  <c:v>1591200</c:v>
                </c:pt>
                <c:pt idx="43">
                  <c:v>1560450</c:v>
                </c:pt>
                <c:pt idx="44">
                  <c:v>1528800</c:v>
                </c:pt>
                <c:pt idx="45">
                  <c:v>1496250</c:v>
                </c:pt>
                <c:pt idx="46">
                  <c:v>1462800</c:v>
                </c:pt>
                <c:pt idx="47">
                  <c:v>1428450</c:v>
                </c:pt>
                <c:pt idx="48">
                  <c:v>1393200</c:v>
                </c:pt>
                <c:pt idx="49">
                  <c:v>1357050</c:v>
                </c:pt>
                <c:pt idx="50">
                  <c:v>1320000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'4. Hotel Optimierung'!$D$31</c:f>
              <c:strCache>
                <c:ptCount val="1"/>
                <c:pt idx="0">
                  <c:v>Kosten/Jahr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'4. Hotel Optimierung'!$A$32:$A$83</c15:sqref>
                  </c15:fullRef>
                </c:ext>
              </c:extLst>
              <c:f>'4. Hotel Optimierung'!$A$33:$A$83</c:f>
              <c:strCache>
                <c:ptCount val="51"/>
                <c:pt idx="0">
                  <c:v>60 €</c:v>
                </c:pt>
                <c:pt idx="1">
                  <c:v>61 €</c:v>
                </c:pt>
                <c:pt idx="2">
                  <c:v>62 €</c:v>
                </c:pt>
                <c:pt idx="3">
                  <c:v>63 €</c:v>
                </c:pt>
                <c:pt idx="4">
                  <c:v>64 €</c:v>
                </c:pt>
                <c:pt idx="5">
                  <c:v>65 €</c:v>
                </c:pt>
                <c:pt idx="6">
                  <c:v>66 €</c:v>
                </c:pt>
                <c:pt idx="7">
                  <c:v>67 €</c:v>
                </c:pt>
                <c:pt idx="8">
                  <c:v>68 €</c:v>
                </c:pt>
                <c:pt idx="9">
                  <c:v>69 €</c:v>
                </c:pt>
                <c:pt idx="10">
                  <c:v>70 €</c:v>
                </c:pt>
                <c:pt idx="11">
                  <c:v>71 €</c:v>
                </c:pt>
                <c:pt idx="12">
                  <c:v>72 €</c:v>
                </c:pt>
                <c:pt idx="13">
                  <c:v>73 €</c:v>
                </c:pt>
                <c:pt idx="14">
                  <c:v>74 €</c:v>
                </c:pt>
                <c:pt idx="15">
                  <c:v>75 €</c:v>
                </c:pt>
                <c:pt idx="16">
                  <c:v>76 €</c:v>
                </c:pt>
                <c:pt idx="17">
                  <c:v>77 €</c:v>
                </c:pt>
                <c:pt idx="18">
                  <c:v>78 €</c:v>
                </c:pt>
                <c:pt idx="19">
                  <c:v>79 €</c:v>
                </c:pt>
                <c:pt idx="20">
                  <c:v>80 €</c:v>
                </c:pt>
                <c:pt idx="21">
                  <c:v>81 €</c:v>
                </c:pt>
                <c:pt idx="22">
                  <c:v>82 €</c:v>
                </c:pt>
                <c:pt idx="23">
                  <c:v>83 €</c:v>
                </c:pt>
                <c:pt idx="24">
                  <c:v>84 €</c:v>
                </c:pt>
                <c:pt idx="25">
                  <c:v>85 €</c:v>
                </c:pt>
                <c:pt idx="26">
                  <c:v>86 €</c:v>
                </c:pt>
                <c:pt idx="27">
                  <c:v>87 €</c:v>
                </c:pt>
                <c:pt idx="28">
                  <c:v>88 €</c:v>
                </c:pt>
                <c:pt idx="29">
                  <c:v>89 €</c:v>
                </c:pt>
                <c:pt idx="30">
                  <c:v>90 €</c:v>
                </c:pt>
                <c:pt idx="31">
                  <c:v>91 €</c:v>
                </c:pt>
                <c:pt idx="32">
                  <c:v>92 €</c:v>
                </c:pt>
                <c:pt idx="33">
                  <c:v>93 €</c:v>
                </c:pt>
                <c:pt idx="34">
                  <c:v>94 €</c:v>
                </c:pt>
                <c:pt idx="35">
                  <c:v>95 €</c:v>
                </c:pt>
                <c:pt idx="36">
                  <c:v>96 €</c:v>
                </c:pt>
                <c:pt idx="37">
                  <c:v>97 €</c:v>
                </c:pt>
                <c:pt idx="38">
                  <c:v>98 €</c:v>
                </c:pt>
                <c:pt idx="39">
                  <c:v>99 €</c:v>
                </c:pt>
                <c:pt idx="40">
                  <c:v>100 €</c:v>
                </c:pt>
                <c:pt idx="41">
                  <c:v>101 €</c:v>
                </c:pt>
                <c:pt idx="42">
                  <c:v>102 €</c:v>
                </c:pt>
                <c:pt idx="43">
                  <c:v>103 €</c:v>
                </c:pt>
                <c:pt idx="44">
                  <c:v>104 €</c:v>
                </c:pt>
                <c:pt idx="45">
                  <c:v>105 €</c:v>
                </c:pt>
                <c:pt idx="46">
                  <c:v>106 €</c:v>
                </c:pt>
                <c:pt idx="47">
                  <c:v>107 €</c:v>
                </c:pt>
                <c:pt idx="48">
                  <c:v>108 €</c:v>
                </c:pt>
                <c:pt idx="49">
                  <c:v>109 €</c:v>
                </c:pt>
                <c:pt idx="50">
                  <c:v>110 €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 Hotel Optimierung'!$D$32:$D$83</c15:sqref>
                  </c15:fullRef>
                </c:ext>
              </c:extLst>
              <c:f>'4. Hotel Optimierung'!$D$33:$D$83</c:f>
              <c:numCache>
                <c:formatCode>#,##0\ "€"</c:formatCode>
                <c:ptCount val="51"/>
                <c:pt idx="0">
                  <c:v>2514150</c:v>
                </c:pt>
                <c:pt idx="1">
                  <c:v>2496150</c:v>
                </c:pt>
                <c:pt idx="2">
                  <c:v>2478150</c:v>
                </c:pt>
                <c:pt idx="3">
                  <c:v>2460150</c:v>
                </c:pt>
                <c:pt idx="4">
                  <c:v>2410150</c:v>
                </c:pt>
                <c:pt idx="5">
                  <c:v>2392150</c:v>
                </c:pt>
                <c:pt idx="6">
                  <c:v>2374150</c:v>
                </c:pt>
                <c:pt idx="7">
                  <c:v>2356150</c:v>
                </c:pt>
                <c:pt idx="8">
                  <c:v>2338150</c:v>
                </c:pt>
                <c:pt idx="9">
                  <c:v>2320150</c:v>
                </c:pt>
                <c:pt idx="10">
                  <c:v>2302150</c:v>
                </c:pt>
                <c:pt idx="11">
                  <c:v>2252150</c:v>
                </c:pt>
                <c:pt idx="12">
                  <c:v>2234150</c:v>
                </c:pt>
                <c:pt idx="13">
                  <c:v>2216150</c:v>
                </c:pt>
                <c:pt idx="14">
                  <c:v>2198150</c:v>
                </c:pt>
                <c:pt idx="15">
                  <c:v>2180150</c:v>
                </c:pt>
                <c:pt idx="16">
                  <c:v>2162150</c:v>
                </c:pt>
                <c:pt idx="17">
                  <c:v>2144150</c:v>
                </c:pt>
                <c:pt idx="18">
                  <c:v>2094150</c:v>
                </c:pt>
                <c:pt idx="19">
                  <c:v>2076150</c:v>
                </c:pt>
                <c:pt idx="20">
                  <c:v>2058150</c:v>
                </c:pt>
                <c:pt idx="21">
                  <c:v>2040150</c:v>
                </c:pt>
                <c:pt idx="22">
                  <c:v>2022150</c:v>
                </c:pt>
                <c:pt idx="23">
                  <c:v>2004150</c:v>
                </c:pt>
                <c:pt idx="24">
                  <c:v>1986150</c:v>
                </c:pt>
                <c:pt idx="25">
                  <c:v>1968150</c:v>
                </c:pt>
                <c:pt idx="26">
                  <c:v>1918150</c:v>
                </c:pt>
                <c:pt idx="27">
                  <c:v>1900150</c:v>
                </c:pt>
                <c:pt idx="28">
                  <c:v>1882150</c:v>
                </c:pt>
                <c:pt idx="29">
                  <c:v>1864150</c:v>
                </c:pt>
                <c:pt idx="30">
                  <c:v>1846150</c:v>
                </c:pt>
                <c:pt idx="31">
                  <c:v>1828150</c:v>
                </c:pt>
                <c:pt idx="32">
                  <c:v>1810150</c:v>
                </c:pt>
                <c:pt idx="33">
                  <c:v>1760150</c:v>
                </c:pt>
                <c:pt idx="34">
                  <c:v>1742150</c:v>
                </c:pt>
                <c:pt idx="35">
                  <c:v>1724150</c:v>
                </c:pt>
                <c:pt idx="36">
                  <c:v>1706150</c:v>
                </c:pt>
                <c:pt idx="37">
                  <c:v>1688150</c:v>
                </c:pt>
                <c:pt idx="38">
                  <c:v>1670150</c:v>
                </c:pt>
                <c:pt idx="39">
                  <c:v>1652150</c:v>
                </c:pt>
                <c:pt idx="40">
                  <c:v>1602150</c:v>
                </c:pt>
                <c:pt idx="41">
                  <c:v>1584150</c:v>
                </c:pt>
                <c:pt idx="42">
                  <c:v>1566150</c:v>
                </c:pt>
                <c:pt idx="43">
                  <c:v>1548150</c:v>
                </c:pt>
                <c:pt idx="44">
                  <c:v>1530150</c:v>
                </c:pt>
                <c:pt idx="45">
                  <c:v>1512150</c:v>
                </c:pt>
                <c:pt idx="46">
                  <c:v>1494150</c:v>
                </c:pt>
                <c:pt idx="47">
                  <c:v>1476150</c:v>
                </c:pt>
                <c:pt idx="48">
                  <c:v>1426150</c:v>
                </c:pt>
                <c:pt idx="49">
                  <c:v>1408150</c:v>
                </c:pt>
                <c:pt idx="50">
                  <c:v>1390150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'4. Hotel Optimierung'!$E$31</c:f>
              <c:strCache>
                <c:ptCount val="1"/>
                <c:pt idx="0">
                  <c:v>Variable Kosten/Jahr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'4. Hotel Optimierung'!$A$32:$A$83</c15:sqref>
                  </c15:fullRef>
                </c:ext>
              </c:extLst>
              <c:f>'4. Hotel Optimierung'!$A$33:$A$83</c:f>
              <c:strCache>
                <c:ptCount val="51"/>
                <c:pt idx="0">
                  <c:v>60 €</c:v>
                </c:pt>
                <c:pt idx="1">
                  <c:v>61 €</c:v>
                </c:pt>
                <c:pt idx="2">
                  <c:v>62 €</c:v>
                </c:pt>
                <c:pt idx="3">
                  <c:v>63 €</c:v>
                </c:pt>
                <c:pt idx="4">
                  <c:v>64 €</c:v>
                </c:pt>
                <c:pt idx="5">
                  <c:v>65 €</c:v>
                </c:pt>
                <c:pt idx="6">
                  <c:v>66 €</c:v>
                </c:pt>
                <c:pt idx="7">
                  <c:v>67 €</c:v>
                </c:pt>
                <c:pt idx="8">
                  <c:v>68 €</c:v>
                </c:pt>
                <c:pt idx="9">
                  <c:v>69 €</c:v>
                </c:pt>
                <c:pt idx="10">
                  <c:v>70 €</c:v>
                </c:pt>
                <c:pt idx="11">
                  <c:v>71 €</c:v>
                </c:pt>
                <c:pt idx="12">
                  <c:v>72 €</c:v>
                </c:pt>
                <c:pt idx="13">
                  <c:v>73 €</c:v>
                </c:pt>
                <c:pt idx="14">
                  <c:v>74 €</c:v>
                </c:pt>
                <c:pt idx="15">
                  <c:v>75 €</c:v>
                </c:pt>
                <c:pt idx="16">
                  <c:v>76 €</c:v>
                </c:pt>
                <c:pt idx="17">
                  <c:v>77 €</c:v>
                </c:pt>
                <c:pt idx="18">
                  <c:v>78 €</c:v>
                </c:pt>
                <c:pt idx="19">
                  <c:v>79 €</c:v>
                </c:pt>
                <c:pt idx="20">
                  <c:v>80 €</c:v>
                </c:pt>
                <c:pt idx="21">
                  <c:v>81 €</c:v>
                </c:pt>
                <c:pt idx="22">
                  <c:v>82 €</c:v>
                </c:pt>
                <c:pt idx="23">
                  <c:v>83 €</c:v>
                </c:pt>
                <c:pt idx="24">
                  <c:v>84 €</c:v>
                </c:pt>
                <c:pt idx="25">
                  <c:v>85 €</c:v>
                </c:pt>
                <c:pt idx="26">
                  <c:v>86 €</c:v>
                </c:pt>
                <c:pt idx="27">
                  <c:v>87 €</c:v>
                </c:pt>
                <c:pt idx="28">
                  <c:v>88 €</c:v>
                </c:pt>
                <c:pt idx="29">
                  <c:v>89 €</c:v>
                </c:pt>
                <c:pt idx="30">
                  <c:v>90 €</c:v>
                </c:pt>
                <c:pt idx="31">
                  <c:v>91 €</c:v>
                </c:pt>
                <c:pt idx="32">
                  <c:v>92 €</c:v>
                </c:pt>
                <c:pt idx="33">
                  <c:v>93 €</c:v>
                </c:pt>
                <c:pt idx="34">
                  <c:v>94 €</c:v>
                </c:pt>
                <c:pt idx="35">
                  <c:v>95 €</c:v>
                </c:pt>
                <c:pt idx="36">
                  <c:v>96 €</c:v>
                </c:pt>
                <c:pt idx="37">
                  <c:v>97 €</c:v>
                </c:pt>
                <c:pt idx="38">
                  <c:v>98 €</c:v>
                </c:pt>
                <c:pt idx="39">
                  <c:v>99 €</c:v>
                </c:pt>
                <c:pt idx="40">
                  <c:v>100 €</c:v>
                </c:pt>
                <c:pt idx="41">
                  <c:v>101 €</c:v>
                </c:pt>
                <c:pt idx="42">
                  <c:v>102 €</c:v>
                </c:pt>
                <c:pt idx="43">
                  <c:v>103 €</c:v>
                </c:pt>
                <c:pt idx="44">
                  <c:v>104 €</c:v>
                </c:pt>
                <c:pt idx="45">
                  <c:v>105 €</c:v>
                </c:pt>
                <c:pt idx="46">
                  <c:v>106 €</c:v>
                </c:pt>
                <c:pt idx="47">
                  <c:v>107 €</c:v>
                </c:pt>
                <c:pt idx="48">
                  <c:v>108 €</c:v>
                </c:pt>
                <c:pt idx="49">
                  <c:v>109 €</c:v>
                </c:pt>
                <c:pt idx="50">
                  <c:v>110 €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 Hotel Optimierung'!$E$32:$E$83</c15:sqref>
                  </c15:fullRef>
                </c:ext>
              </c:extLst>
              <c:f>'4. Hotel Optimierung'!$E$33:$E$83</c:f>
              <c:numCache>
                <c:formatCode>#,##0\ "€"</c:formatCode>
                <c:ptCount val="51"/>
                <c:pt idx="0">
                  <c:v>1379999.9999999998</c:v>
                </c:pt>
                <c:pt idx="1">
                  <c:v>1362000</c:v>
                </c:pt>
                <c:pt idx="2">
                  <c:v>1344000.0000000002</c:v>
                </c:pt>
                <c:pt idx="3">
                  <c:v>1326000</c:v>
                </c:pt>
                <c:pt idx="4">
                  <c:v>1308000.0000000002</c:v>
                </c:pt>
                <c:pt idx="5">
                  <c:v>1290000</c:v>
                </c:pt>
                <c:pt idx="6">
                  <c:v>1272000</c:v>
                </c:pt>
                <c:pt idx="7">
                  <c:v>1254000</c:v>
                </c:pt>
                <c:pt idx="8">
                  <c:v>1236000</c:v>
                </c:pt>
                <c:pt idx="9">
                  <c:v>1217999.9999999998</c:v>
                </c:pt>
                <c:pt idx="10">
                  <c:v>1200000</c:v>
                </c:pt>
                <c:pt idx="11">
                  <c:v>1182000</c:v>
                </c:pt>
                <c:pt idx="12">
                  <c:v>1164000</c:v>
                </c:pt>
                <c:pt idx="13">
                  <c:v>1146000</c:v>
                </c:pt>
                <c:pt idx="14">
                  <c:v>1128000</c:v>
                </c:pt>
                <c:pt idx="15">
                  <c:v>1110000</c:v>
                </c:pt>
                <c:pt idx="16">
                  <c:v>1092000</c:v>
                </c:pt>
                <c:pt idx="17">
                  <c:v>1074000</c:v>
                </c:pt>
                <c:pt idx="18">
                  <c:v>1056000</c:v>
                </c:pt>
                <c:pt idx="19">
                  <c:v>1038000</c:v>
                </c:pt>
                <c:pt idx="20">
                  <c:v>1020000</c:v>
                </c:pt>
                <c:pt idx="21">
                  <c:v>1002000</c:v>
                </c:pt>
                <c:pt idx="22">
                  <c:v>984000</c:v>
                </c:pt>
                <c:pt idx="23">
                  <c:v>966000</c:v>
                </c:pt>
                <c:pt idx="24">
                  <c:v>948000</c:v>
                </c:pt>
                <c:pt idx="25">
                  <c:v>930000</c:v>
                </c:pt>
                <c:pt idx="26">
                  <c:v>912000</c:v>
                </c:pt>
                <c:pt idx="27">
                  <c:v>894000</c:v>
                </c:pt>
                <c:pt idx="28">
                  <c:v>876000</c:v>
                </c:pt>
                <c:pt idx="29">
                  <c:v>858000</c:v>
                </c:pt>
                <c:pt idx="30">
                  <c:v>840000</c:v>
                </c:pt>
                <c:pt idx="31">
                  <c:v>822000</c:v>
                </c:pt>
                <c:pt idx="32">
                  <c:v>804000</c:v>
                </c:pt>
                <c:pt idx="33">
                  <c:v>786000</c:v>
                </c:pt>
                <c:pt idx="34">
                  <c:v>768000</c:v>
                </c:pt>
                <c:pt idx="35">
                  <c:v>750000</c:v>
                </c:pt>
                <c:pt idx="36">
                  <c:v>732000</c:v>
                </c:pt>
                <c:pt idx="37">
                  <c:v>714000</c:v>
                </c:pt>
                <c:pt idx="38">
                  <c:v>695999.99999999988</c:v>
                </c:pt>
                <c:pt idx="39">
                  <c:v>677999.99999999988</c:v>
                </c:pt>
                <c:pt idx="40">
                  <c:v>660000.00000000012</c:v>
                </c:pt>
                <c:pt idx="41">
                  <c:v>642000</c:v>
                </c:pt>
                <c:pt idx="42">
                  <c:v>624000</c:v>
                </c:pt>
                <c:pt idx="43">
                  <c:v>606000</c:v>
                </c:pt>
                <c:pt idx="44">
                  <c:v>588000</c:v>
                </c:pt>
                <c:pt idx="45">
                  <c:v>570000</c:v>
                </c:pt>
                <c:pt idx="46">
                  <c:v>552000</c:v>
                </c:pt>
                <c:pt idx="47">
                  <c:v>534000</c:v>
                </c:pt>
                <c:pt idx="48">
                  <c:v>516000</c:v>
                </c:pt>
                <c:pt idx="49">
                  <c:v>498000</c:v>
                </c:pt>
                <c:pt idx="50">
                  <c:v>480000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'4. Hotel Optimierung'!$F$31</c:f>
              <c:strCache>
                <c:ptCount val="1"/>
                <c:pt idx="0">
                  <c:v>Sprungfix-K./Jahr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'4. Hotel Optimierung'!$A$32:$A$83</c15:sqref>
                  </c15:fullRef>
                </c:ext>
              </c:extLst>
              <c:f>'4. Hotel Optimierung'!$A$33:$A$83</c:f>
              <c:strCache>
                <c:ptCount val="51"/>
                <c:pt idx="0">
                  <c:v>60 €</c:v>
                </c:pt>
                <c:pt idx="1">
                  <c:v>61 €</c:v>
                </c:pt>
                <c:pt idx="2">
                  <c:v>62 €</c:v>
                </c:pt>
                <c:pt idx="3">
                  <c:v>63 €</c:v>
                </c:pt>
                <c:pt idx="4">
                  <c:v>64 €</c:v>
                </c:pt>
                <c:pt idx="5">
                  <c:v>65 €</c:v>
                </c:pt>
                <c:pt idx="6">
                  <c:v>66 €</c:v>
                </c:pt>
                <c:pt idx="7">
                  <c:v>67 €</c:v>
                </c:pt>
                <c:pt idx="8">
                  <c:v>68 €</c:v>
                </c:pt>
                <c:pt idx="9">
                  <c:v>69 €</c:v>
                </c:pt>
                <c:pt idx="10">
                  <c:v>70 €</c:v>
                </c:pt>
                <c:pt idx="11">
                  <c:v>71 €</c:v>
                </c:pt>
                <c:pt idx="12">
                  <c:v>72 €</c:v>
                </c:pt>
                <c:pt idx="13">
                  <c:v>73 €</c:v>
                </c:pt>
                <c:pt idx="14">
                  <c:v>74 €</c:v>
                </c:pt>
                <c:pt idx="15">
                  <c:v>75 €</c:v>
                </c:pt>
                <c:pt idx="16">
                  <c:v>76 €</c:v>
                </c:pt>
                <c:pt idx="17">
                  <c:v>77 €</c:v>
                </c:pt>
                <c:pt idx="18">
                  <c:v>78 €</c:v>
                </c:pt>
                <c:pt idx="19">
                  <c:v>79 €</c:v>
                </c:pt>
                <c:pt idx="20">
                  <c:v>80 €</c:v>
                </c:pt>
                <c:pt idx="21">
                  <c:v>81 €</c:v>
                </c:pt>
                <c:pt idx="22">
                  <c:v>82 €</c:v>
                </c:pt>
                <c:pt idx="23">
                  <c:v>83 €</c:v>
                </c:pt>
                <c:pt idx="24">
                  <c:v>84 €</c:v>
                </c:pt>
                <c:pt idx="25">
                  <c:v>85 €</c:v>
                </c:pt>
                <c:pt idx="26">
                  <c:v>86 €</c:v>
                </c:pt>
                <c:pt idx="27">
                  <c:v>87 €</c:v>
                </c:pt>
                <c:pt idx="28">
                  <c:v>88 €</c:v>
                </c:pt>
                <c:pt idx="29">
                  <c:v>89 €</c:v>
                </c:pt>
                <c:pt idx="30">
                  <c:v>90 €</c:v>
                </c:pt>
                <c:pt idx="31">
                  <c:v>91 €</c:v>
                </c:pt>
                <c:pt idx="32">
                  <c:v>92 €</c:v>
                </c:pt>
                <c:pt idx="33">
                  <c:v>93 €</c:v>
                </c:pt>
                <c:pt idx="34">
                  <c:v>94 €</c:v>
                </c:pt>
                <c:pt idx="35">
                  <c:v>95 €</c:v>
                </c:pt>
                <c:pt idx="36">
                  <c:v>96 €</c:v>
                </c:pt>
                <c:pt idx="37">
                  <c:v>97 €</c:v>
                </c:pt>
                <c:pt idx="38">
                  <c:v>98 €</c:v>
                </c:pt>
                <c:pt idx="39">
                  <c:v>99 €</c:v>
                </c:pt>
                <c:pt idx="40">
                  <c:v>100 €</c:v>
                </c:pt>
                <c:pt idx="41">
                  <c:v>101 €</c:v>
                </c:pt>
                <c:pt idx="42">
                  <c:v>102 €</c:v>
                </c:pt>
                <c:pt idx="43">
                  <c:v>103 €</c:v>
                </c:pt>
                <c:pt idx="44">
                  <c:v>104 €</c:v>
                </c:pt>
                <c:pt idx="45">
                  <c:v>105 €</c:v>
                </c:pt>
                <c:pt idx="46">
                  <c:v>106 €</c:v>
                </c:pt>
                <c:pt idx="47">
                  <c:v>107 €</c:v>
                </c:pt>
                <c:pt idx="48">
                  <c:v>108 €</c:v>
                </c:pt>
                <c:pt idx="49">
                  <c:v>109 €</c:v>
                </c:pt>
                <c:pt idx="50">
                  <c:v>110 €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 Hotel Optimierung'!$F$32:$F$83</c15:sqref>
                  </c15:fullRef>
                </c:ext>
              </c:extLst>
              <c:f>'4. Hotel Optimierung'!$F$33:$F$83</c:f>
              <c:numCache>
                <c:formatCode>#,##0\ "€"</c:formatCode>
                <c:ptCount val="51"/>
                <c:pt idx="0">
                  <c:v>352000</c:v>
                </c:pt>
                <c:pt idx="1">
                  <c:v>352000</c:v>
                </c:pt>
                <c:pt idx="2">
                  <c:v>352000</c:v>
                </c:pt>
                <c:pt idx="3">
                  <c:v>352000</c:v>
                </c:pt>
                <c:pt idx="4">
                  <c:v>320000</c:v>
                </c:pt>
                <c:pt idx="5">
                  <c:v>320000</c:v>
                </c:pt>
                <c:pt idx="6">
                  <c:v>320000</c:v>
                </c:pt>
                <c:pt idx="7">
                  <c:v>320000</c:v>
                </c:pt>
                <c:pt idx="8">
                  <c:v>320000</c:v>
                </c:pt>
                <c:pt idx="9">
                  <c:v>320000</c:v>
                </c:pt>
                <c:pt idx="10">
                  <c:v>320000</c:v>
                </c:pt>
                <c:pt idx="11">
                  <c:v>288000</c:v>
                </c:pt>
                <c:pt idx="12">
                  <c:v>288000</c:v>
                </c:pt>
                <c:pt idx="13">
                  <c:v>288000</c:v>
                </c:pt>
                <c:pt idx="14">
                  <c:v>288000</c:v>
                </c:pt>
                <c:pt idx="15">
                  <c:v>288000</c:v>
                </c:pt>
                <c:pt idx="16">
                  <c:v>288000</c:v>
                </c:pt>
                <c:pt idx="17">
                  <c:v>288000</c:v>
                </c:pt>
                <c:pt idx="18">
                  <c:v>256000</c:v>
                </c:pt>
                <c:pt idx="19">
                  <c:v>256000</c:v>
                </c:pt>
                <c:pt idx="20">
                  <c:v>256000</c:v>
                </c:pt>
                <c:pt idx="21">
                  <c:v>256000</c:v>
                </c:pt>
                <c:pt idx="22">
                  <c:v>256000</c:v>
                </c:pt>
                <c:pt idx="23">
                  <c:v>256000</c:v>
                </c:pt>
                <c:pt idx="24">
                  <c:v>256000</c:v>
                </c:pt>
                <c:pt idx="25">
                  <c:v>256000</c:v>
                </c:pt>
                <c:pt idx="26">
                  <c:v>224000</c:v>
                </c:pt>
                <c:pt idx="27">
                  <c:v>224000</c:v>
                </c:pt>
                <c:pt idx="28">
                  <c:v>224000</c:v>
                </c:pt>
                <c:pt idx="29">
                  <c:v>224000</c:v>
                </c:pt>
                <c:pt idx="30">
                  <c:v>224000</c:v>
                </c:pt>
                <c:pt idx="31">
                  <c:v>224000</c:v>
                </c:pt>
                <c:pt idx="32">
                  <c:v>224000</c:v>
                </c:pt>
                <c:pt idx="33">
                  <c:v>192000</c:v>
                </c:pt>
                <c:pt idx="34">
                  <c:v>192000</c:v>
                </c:pt>
                <c:pt idx="35">
                  <c:v>192000</c:v>
                </c:pt>
                <c:pt idx="36">
                  <c:v>192000</c:v>
                </c:pt>
                <c:pt idx="37">
                  <c:v>192000</c:v>
                </c:pt>
                <c:pt idx="38">
                  <c:v>192000</c:v>
                </c:pt>
                <c:pt idx="39">
                  <c:v>192000</c:v>
                </c:pt>
                <c:pt idx="40">
                  <c:v>160000</c:v>
                </c:pt>
                <c:pt idx="41">
                  <c:v>160000</c:v>
                </c:pt>
                <c:pt idx="42">
                  <c:v>160000</c:v>
                </c:pt>
                <c:pt idx="43">
                  <c:v>160000</c:v>
                </c:pt>
                <c:pt idx="44">
                  <c:v>160000</c:v>
                </c:pt>
                <c:pt idx="45">
                  <c:v>160000</c:v>
                </c:pt>
                <c:pt idx="46">
                  <c:v>160000</c:v>
                </c:pt>
                <c:pt idx="47">
                  <c:v>160000</c:v>
                </c:pt>
                <c:pt idx="48">
                  <c:v>128000</c:v>
                </c:pt>
                <c:pt idx="49">
                  <c:v>128000</c:v>
                </c:pt>
                <c:pt idx="50">
                  <c:v>128000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'4. Hotel Optimierung'!$G$31</c:f>
              <c:strCache>
                <c:ptCount val="1"/>
                <c:pt idx="0">
                  <c:v>Fixkosten/Jahr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'4. Hotel Optimierung'!$A$32:$A$83</c15:sqref>
                  </c15:fullRef>
                </c:ext>
              </c:extLst>
              <c:f>'4. Hotel Optimierung'!$A$33:$A$83</c:f>
              <c:strCache>
                <c:ptCount val="51"/>
                <c:pt idx="0">
                  <c:v>60 €</c:v>
                </c:pt>
                <c:pt idx="1">
                  <c:v>61 €</c:v>
                </c:pt>
                <c:pt idx="2">
                  <c:v>62 €</c:v>
                </c:pt>
                <c:pt idx="3">
                  <c:v>63 €</c:v>
                </c:pt>
                <c:pt idx="4">
                  <c:v>64 €</c:v>
                </c:pt>
                <c:pt idx="5">
                  <c:v>65 €</c:v>
                </c:pt>
                <c:pt idx="6">
                  <c:v>66 €</c:v>
                </c:pt>
                <c:pt idx="7">
                  <c:v>67 €</c:v>
                </c:pt>
                <c:pt idx="8">
                  <c:v>68 €</c:v>
                </c:pt>
                <c:pt idx="9">
                  <c:v>69 €</c:v>
                </c:pt>
                <c:pt idx="10">
                  <c:v>70 €</c:v>
                </c:pt>
                <c:pt idx="11">
                  <c:v>71 €</c:v>
                </c:pt>
                <c:pt idx="12">
                  <c:v>72 €</c:v>
                </c:pt>
                <c:pt idx="13">
                  <c:v>73 €</c:v>
                </c:pt>
                <c:pt idx="14">
                  <c:v>74 €</c:v>
                </c:pt>
                <c:pt idx="15">
                  <c:v>75 €</c:v>
                </c:pt>
                <c:pt idx="16">
                  <c:v>76 €</c:v>
                </c:pt>
                <c:pt idx="17">
                  <c:v>77 €</c:v>
                </c:pt>
                <c:pt idx="18">
                  <c:v>78 €</c:v>
                </c:pt>
                <c:pt idx="19">
                  <c:v>79 €</c:v>
                </c:pt>
                <c:pt idx="20">
                  <c:v>80 €</c:v>
                </c:pt>
                <c:pt idx="21">
                  <c:v>81 €</c:v>
                </c:pt>
                <c:pt idx="22">
                  <c:v>82 €</c:v>
                </c:pt>
                <c:pt idx="23">
                  <c:v>83 €</c:v>
                </c:pt>
                <c:pt idx="24">
                  <c:v>84 €</c:v>
                </c:pt>
                <c:pt idx="25">
                  <c:v>85 €</c:v>
                </c:pt>
                <c:pt idx="26">
                  <c:v>86 €</c:v>
                </c:pt>
                <c:pt idx="27">
                  <c:v>87 €</c:v>
                </c:pt>
                <c:pt idx="28">
                  <c:v>88 €</c:v>
                </c:pt>
                <c:pt idx="29">
                  <c:v>89 €</c:v>
                </c:pt>
                <c:pt idx="30">
                  <c:v>90 €</c:v>
                </c:pt>
                <c:pt idx="31">
                  <c:v>91 €</c:v>
                </c:pt>
                <c:pt idx="32">
                  <c:v>92 €</c:v>
                </c:pt>
                <c:pt idx="33">
                  <c:v>93 €</c:v>
                </c:pt>
                <c:pt idx="34">
                  <c:v>94 €</c:v>
                </c:pt>
                <c:pt idx="35">
                  <c:v>95 €</c:v>
                </c:pt>
                <c:pt idx="36">
                  <c:v>96 €</c:v>
                </c:pt>
                <c:pt idx="37">
                  <c:v>97 €</c:v>
                </c:pt>
                <c:pt idx="38">
                  <c:v>98 €</c:v>
                </c:pt>
                <c:pt idx="39">
                  <c:v>99 €</c:v>
                </c:pt>
                <c:pt idx="40">
                  <c:v>100 €</c:v>
                </c:pt>
                <c:pt idx="41">
                  <c:v>101 €</c:v>
                </c:pt>
                <c:pt idx="42">
                  <c:v>102 €</c:v>
                </c:pt>
                <c:pt idx="43">
                  <c:v>103 €</c:v>
                </c:pt>
                <c:pt idx="44">
                  <c:v>104 €</c:v>
                </c:pt>
                <c:pt idx="45">
                  <c:v>105 €</c:v>
                </c:pt>
                <c:pt idx="46">
                  <c:v>106 €</c:v>
                </c:pt>
                <c:pt idx="47">
                  <c:v>107 €</c:v>
                </c:pt>
                <c:pt idx="48">
                  <c:v>108 €</c:v>
                </c:pt>
                <c:pt idx="49">
                  <c:v>109 €</c:v>
                </c:pt>
                <c:pt idx="50">
                  <c:v>110 €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 Hotel Optimierung'!$G$32:$G$83</c15:sqref>
                  </c15:fullRef>
                </c:ext>
              </c:extLst>
              <c:f>'4. Hotel Optimierung'!$G$33:$G$83</c:f>
              <c:numCache>
                <c:formatCode>#,##0\ "€"</c:formatCode>
                <c:ptCount val="51"/>
                <c:pt idx="0">
                  <c:v>782150</c:v>
                </c:pt>
                <c:pt idx="1">
                  <c:v>782150</c:v>
                </c:pt>
                <c:pt idx="2">
                  <c:v>782150</c:v>
                </c:pt>
                <c:pt idx="3">
                  <c:v>782150</c:v>
                </c:pt>
                <c:pt idx="4">
                  <c:v>782150</c:v>
                </c:pt>
                <c:pt idx="5">
                  <c:v>782150</c:v>
                </c:pt>
                <c:pt idx="6">
                  <c:v>782150</c:v>
                </c:pt>
                <c:pt idx="7">
                  <c:v>782150</c:v>
                </c:pt>
                <c:pt idx="8">
                  <c:v>782150</c:v>
                </c:pt>
                <c:pt idx="9">
                  <c:v>782150</c:v>
                </c:pt>
                <c:pt idx="10">
                  <c:v>782150</c:v>
                </c:pt>
                <c:pt idx="11">
                  <c:v>782150</c:v>
                </c:pt>
                <c:pt idx="12">
                  <c:v>782150</c:v>
                </c:pt>
                <c:pt idx="13">
                  <c:v>782150</c:v>
                </c:pt>
                <c:pt idx="14">
                  <c:v>782150</c:v>
                </c:pt>
                <c:pt idx="15">
                  <c:v>782150</c:v>
                </c:pt>
                <c:pt idx="16">
                  <c:v>782150</c:v>
                </c:pt>
                <c:pt idx="17">
                  <c:v>782150</c:v>
                </c:pt>
                <c:pt idx="18">
                  <c:v>782150</c:v>
                </c:pt>
                <c:pt idx="19">
                  <c:v>782150</c:v>
                </c:pt>
                <c:pt idx="20">
                  <c:v>782150</c:v>
                </c:pt>
                <c:pt idx="21">
                  <c:v>782150</c:v>
                </c:pt>
                <c:pt idx="22">
                  <c:v>782150</c:v>
                </c:pt>
                <c:pt idx="23">
                  <c:v>782150</c:v>
                </c:pt>
                <c:pt idx="24">
                  <c:v>782150</c:v>
                </c:pt>
                <c:pt idx="25">
                  <c:v>782150</c:v>
                </c:pt>
                <c:pt idx="26">
                  <c:v>782150</c:v>
                </c:pt>
                <c:pt idx="27">
                  <c:v>782150</c:v>
                </c:pt>
                <c:pt idx="28">
                  <c:v>782150</c:v>
                </c:pt>
                <c:pt idx="29">
                  <c:v>782150</c:v>
                </c:pt>
                <c:pt idx="30">
                  <c:v>782150</c:v>
                </c:pt>
                <c:pt idx="31">
                  <c:v>782150</c:v>
                </c:pt>
                <c:pt idx="32">
                  <c:v>782150</c:v>
                </c:pt>
                <c:pt idx="33">
                  <c:v>782150</c:v>
                </c:pt>
                <c:pt idx="34">
                  <c:v>782150</c:v>
                </c:pt>
                <c:pt idx="35">
                  <c:v>782150</c:v>
                </c:pt>
                <c:pt idx="36">
                  <c:v>782150</c:v>
                </c:pt>
                <c:pt idx="37">
                  <c:v>782150</c:v>
                </c:pt>
                <c:pt idx="38">
                  <c:v>782150</c:v>
                </c:pt>
                <c:pt idx="39">
                  <c:v>782150</c:v>
                </c:pt>
                <c:pt idx="40">
                  <c:v>782150</c:v>
                </c:pt>
                <c:pt idx="41">
                  <c:v>782150</c:v>
                </c:pt>
                <c:pt idx="42">
                  <c:v>782150</c:v>
                </c:pt>
                <c:pt idx="43">
                  <c:v>782150</c:v>
                </c:pt>
                <c:pt idx="44">
                  <c:v>782150</c:v>
                </c:pt>
                <c:pt idx="45">
                  <c:v>782150</c:v>
                </c:pt>
                <c:pt idx="46">
                  <c:v>782150</c:v>
                </c:pt>
                <c:pt idx="47">
                  <c:v>782150</c:v>
                </c:pt>
                <c:pt idx="48">
                  <c:v>782150</c:v>
                </c:pt>
                <c:pt idx="49">
                  <c:v>782150</c:v>
                </c:pt>
                <c:pt idx="50">
                  <c:v>782150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990728"/>
        <c:axId val="319991120"/>
      </c:lineChart>
      <c:catAx>
        <c:axId val="319990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9991120"/>
        <c:crosses val="autoZero"/>
        <c:auto val="1"/>
        <c:lblAlgn val="ctr"/>
        <c:lblOffset val="100"/>
        <c:noMultiLvlLbl val="0"/>
      </c:catAx>
      <c:valAx>
        <c:axId val="31999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9990728"/>
        <c:crosses val="autoZero"/>
        <c:crossBetween val="between"/>
        <c:majorUnit val="15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>
                <a:solidFill>
                  <a:sysClr val="windowText" lastClr="000000"/>
                </a:solidFill>
              </a:rPr>
              <a:t>Kosten pro Jahr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534297649413542"/>
          <c:y val="0.13898666666666668"/>
          <c:w val="0.81514662779828573"/>
          <c:h val="0.60000559930008734"/>
        </c:manualLayout>
      </c:layout>
      <c:lineChart>
        <c:grouping val="standard"/>
        <c:varyColors val="0"/>
        <c:ser>
          <c:idx val="5"/>
          <c:order val="2"/>
          <c:tx>
            <c:strRef>
              <c:f>'5. Hotel Mengenanpasser'!$G$52</c:f>
              <c:strCache>
                <c:ptCount val="1"/>
                <c:pt idx="0">
                  <c:v>Fixkosten/Jahr</c:v>
                </c:pt>
              </c:strCache>
            </c:strRef>
          </c:tx>
          <c:spPr>
            <a:ln w="28575" cap="rnd">
              <a:solidFill>
                <a:srgbClr val="AE22AE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AE22AE"/>
              </a:solidFill>
              <a:ln w="9525">
                <a:solidFill>
                  <a:srgbClr val="AE22AE"/>
                </a:solidFill>
              </a:ln>
              <a:effectLst/>
            </c:spPr>
          </c:marker>
          <c:cat>
            <c:numRef>
              <c:f>'5. Hotel Mengenanpasser'!$A$54:$A$154</c:f>
              <c:numCache>
                <c:formatCode>0.00%</c:formatCode>
                <c:ptCount val="101"/>
                <c:pt idx="0">
                  <c:v>0</c:v>
                </c:pt>
                <c:pt idx="1">
                  <c:v>1.2500000000000001E-2</c:v>
                </c:pt>
                <c:pt idx="2">
                  <c:v>2.5000000000000001E-2</c:v>
                </c:pt>
                <c:pt idx="3">
                  <c:v>3.7499999999999999E-2</c:v>
                </c:pt>
                <c:pt idx="4">
                  <c:v>0.05</c:v>
                </c:pt>
                <c:pt idx="5">
                  <c:v>6.25E-2</c:v>
                </c:pt>
                <c:pt idx="6">
                  <c:v>7.4999999999999997E-2</c:v>
                </c:pt>
                <c:pt idx="7">
                  <c:v>8.7499999999999994E-2</c:v>
                </c:pt>
                <c:pt idx="8">
                  <c:v>0.1</c:v>
                </c:pt>
                <c:pt idx="9">
                  <c:v>0.1125</c:v>
                </c:pt>
                <c:pt idx="10">
                  <c:v>0.125</c:v>
                </c:pt>
                <c:pt idx="11">
                  <c:v>0.13750000000000001</c:v>
                </c:pt>
                <c:pt idx="12">
                  <c:v>0.15</c:v>
                </c:pt>
                <c:pt idx="13">
                  <c:v>0.16250000000000001</c:v>
                </c:pt>
                <c:pt idx="14">
                  <c:v>0.17499999999999999</c:v>
                </c:pt>
                <c:pt idx="15">
                  <c:v>0.1875</c:v>
                </c:pt>
                <c:pt idx="16">
                  <c:v>0.2</c:v>
                </c:pt>
                <c:pt idx="17">
                  <c:v>0.21249999999999999</c:v>
                </c:pt>
                <c:pt idx="18">
                  <c:v>0.22500000000000001</c:v>
                </c:pt>
                <c:pt idx="19">
                  <c:v>0.23749999999999999</c:v>
                </c:pt>
                <c:pt idx="20">
                  <c:v>0.25</c:v>
                </c:pt>
                <c:pt idx="21">
                  <c:v>0.26250000000000001</c:v>
                </c:pt>
                <c:pt idx="22">
                  <c:v>0.27500000000000002</c:v>
                </c:pt>
                <c:pt idx="23">
                  <c:v>0.28749999999999998</c:v>
                </c:pt>
                <c:pt idx="24">
                  <c:v>0.3</c:v>
                </c:pt>
                <c:pt idx="25">
                  <c:v>0.3125</c:v>
                </c:pt>
                <c:pt idx="26">
                  <c:v>0.32500000000000001</c:v>
                </c:pt>
                <c:pt idx="27">
                  <c:v>0.33750000000000002</c:v>
                </c:pt>
                <c:pt idx="28">
                  <c:v>0.35</c:v>
                </c:pt>
                <c:pt idx="29">
                  <c:v>0.36249999999999999</c:v>
                </c:pt>
                <c:pt idx="30">
                  <c:v>0.375</c:v>
                </c:pt>
                <c:pt idx="31">
                  <c:v>0.38750000000000001</c:v>
                </c:pt>
                <c:pt idx="32">
                  <c:v>0.4</c:v>
                </c:pt>
                <c:pt idx="33">
                  <c:v>0.41249999999999998</c:v>
                </c:pt>
                <c:pt idx="34">
                  <c:v>0.42499999999999999</c:v>
                </c:pt>
                <c:pt idx="35">
                  <c:v>0.4375</c:v>
                </c:pt>
                <c:pt idx="36">
                  <c:v>0.45</c:v>
                </c:pt>
                <c:pt idx="37">
                  <c:v>0.46250000000000002</c:v>
                </c:pt>
                <c:pt idx="38">
                  <c:v>0.47499999999999998</c:v>
                </c:pt>
                <c:pt idx="39">
                  <c:v>0.48749999999999999</c:v>
                </c:pt>
                <c:pt idx="40">
                  <c:v>0.5</c:v>
                </c:pt>
                <c:pt idx="41">
                  <c:v>0.51249999999999996</c:v>
                </c:pt>
                <c:pt idx="42">
                  <c:v>0.52500000000000002</c:v>
                </c:pt>
                <c:pt idx="43">
                  <c:v>0.53749999999999998</c:v>
                </c:pt>
                <c:pt idx="44">
                  <c:v>0.55000000000000004</c:v>
                </c:pt>
                <c:pt idx="45">
                  <c:v>0.5625</c:v>
                </c:pt>
                <c:pt idx="46">
                  <c:v>0.57499999999999996</c:v>
                </c:pt>
                <c:pt idx="47">
                  <c:v>0.58750000000000002</c:v>
                </c:pt>
                <c:pt idx="48">
                  <c:v>0.6</c:v>
                </c:pt>
                <c:pt idx="49">
                  <c:v>0.61250000000000004</c:v>
                </c:pt>
                <c:pt idx="50">
                  <c:v>0.625</c:v>
                </c:pt>
                <c:pt idx="51">
                  <c:v>0.63749999999999996</c:v>
                </c:pt>
                <c:pt idx="52">
                  <c:v>0.65</c:v>
                </c:pt>
                <c:pt idx="53">
                  <c:v>0.66249999999999998</c:v>
                </c:pt>
                <c:pt idx="54">
                  <c:v>0.67500000000000004</c:v>
                </c:pt>
                <c:pt idx="55">
                  <c:v>0.6875</c:v>
                </c:pt>
                <c:pt idx="56">
                  <c:v>0.7</c:v>
                </c:pt>
                <c:pt idx="57">
                  <c:v>0.71250000000000002</c:v>
                </c:pt>
                <c:pt idx="58">
                  <c:v>0.72499999999999998</c:v>
                </c:pt>
                <c:pt idx="59">
                  <c:v>0.73750000000000004</c:v>
                </c:pt>
                <c:pt idx="60">
                  <c:v>0.75</c:v>
                </c:pt>
                <c:pt idx="61">
                  <c:v>0.76249999999999996</c:v>
                </c:pt>
                <c:pt idx="62">
                  <c:v>0.77500000000000002</c:v>
                </c:pt>
                <c:pt idx="63">
                  <c:v>0.78749999999999998</c:v>
                </c:pt>
                <c:pt idx="64">
                  <c:v>0.8</c:v>
                </c:pt>
                <c:pt idx="65">
                  <c:v>0.8125</c:v>
                </c:pt>
                <c:pt idx="66">
                  <c:v>0.82499999999999996</c:v>
                </c:pt>
                <c:pt idx="67">
                  <c:v>0.83750000000000002</c:v>
                </c:pt>
                <c:pt idx="68">
                  <c:v>0.85</c:v>
                </c:pt>
                <c:pt idx="69">
                  <c:v>0.86250000000000004</c:v>
                </c:pt>
                <c:pt idx="70">
                  <c:v>0.875</c:v>
                </c:pt>
                <c:pt idx="71">
                  <c:v>0.88749999999999996</c:v>
                </c:pt>
                <c:pt idx="72">
                  <c:v>0.9</c:v>
                </c:pt>
                <c:pt idx="73">
                  <c:v>0.91249999999999998</c:v>
                </c:pt>
                <c:pt idx="74">
                  <c:v>0.92500000000000004</c:v>
                </c:pt>
                <c:pt idx="75">
                  <c:v>0.9375</c:v>
                </c:pt>
                <c:pt idx="76">
                  <c:v>0.95</c:v>
                </c:pt>
                <c:pt idx="77">
                  <c:v>0.96250000000000002</c:v>
                </c:pt>
                <c:pt idx="78">
                  <c:v>0.97499999999999998</c:v>
                </c:pt>
                <c:pt idx="79">
                  <c:v>0.98750000000000004</c:v>
                </c:pt>
                <c:pt idx="80">
                  <c:v>1</c:v>
                </c:pt>
                <c:pt idx="81">
                  <c:v>1.0125</c:v>
                </c:pt>
                <c:pt idx="82">
                  <c:v>1.0249999999999999</c:v>
                </c:pt>
                <c:pt idx="83">
                  <c:v>1.0375000000000001</c:v>
                </c:pt>
                <c:pt idx="84">
                  <c:v>1.05</c:v>
                </c:pt>
                <c:pt idx="85">
                  <c:v>1.0625</c:v>
                </c:pt>
                <c:pt idx="86">
                  <c:v>1.075</c:v>
                </c:pt>
                <c:pt idx="87">
                  <c:v>1.0874999999999999</c:v>
                </c:pt>
                <c:pt idx="88">
                  <c:v>1.1000000000000001</c:v>
                </c:pt>
                <c:pt idx="89">
                  <c:v>1.1125</c:v>
                </c:pt>
                <c:pt idx="90">
                  <c:v>1.125</c:v>
                </c:pt>
                <c:pt idx="91">
                  <c:v>1.1375</c:v>
                </c:pt>
                <c:pt idx="92">
                  <c:v>1.1499999999999999</c:v>
                </c:pt>
                <c:pt idx="93">
                  <c:v>1.1625000000000001</c:v>
                </c:pt>
                <c:pt idx="94">
                  <c:v>1.175</c:v>
                </c:pt>
                <c:pt idx="95">
                  <c:v>1.1875</c:v>
                </c:pt>
                <c:pt idx="96">
                  <c:v>1.2</c:v>
                </c:pt>
                <c:pt idx="97">
                  <c:v>1.2124999999999999</c:v>
                </c:pt>
                <c:pt idx="98">
                  <c:v>1.2250000000000001</c:v>
                </c:pt>
                <c:pt idx="99">
                  <c:v>1.2375</c:v>
                </c:pt>
                <c:pt idx="100">
                  <c:v>1.25</c:v>
                </c:pt>
              </c:numCache>
            </c:numRef>
          </c:cat>
          <c:val>
            <c:numRef>
              <c:f>'5. Hotel Mengenanpasser'!$G$54:$G$154</c:f>
              <c:numCache>
                <c:formatCode>#,##0\ _€</c:formatCode>
                <c:ptCount val="101"/>
                <c:pt idx="0">
                  <c:v>670120</c:v>
                </c:pt>
                <c:pt idx="1">
                  <c:v>670120</c:v>
                </c:pt>
                <c:pt idx="2">
                  <c:v>670120</c:v>
                </c:pt>
                <c:pt idx="3">
                  <c:v>670120</c:v>
                </c:pt>
                <c:pt idx="4">
                  <c:v>670120</c:v>
                </c:pt>
                <c:pt idx="5">
                  <c:v>670120</c:v>
                </c:pt>
                <c:pt idx="6">
                  <c:v>670120</c:v>
                </c:pt>
                <c:pt idx="7">
                  <c:v>670120</c:v>
                </c:pt>
                <c:pt idx="8">
                  <c:v>670120</c:v>
                </c:pt>
                <c:pt idx="9">
                  <c:v>670120</c:v>
                </c:pt>
                <c:pt idx="10">
                  <c:v>670120</c:v>
                </c:pt>
                <c:pt idx="11">
                  <c:v>670120</c:v>
                </c:pt>
                <c:pt idx="12">
                  <c:v>670120</c:v>
                </c:pt>
                <c:pt idx="13">
                  <c:v>670120</c:v>
                </c:pt>
                <c:pt idx="14">
                  <c:v>670120</c:v>
                </c:pt>
                <c:pt idx="15">
                  <c:v>670120</c:v>
                </c:pt>
                <c:pt idx="16">
                  <c:v>670120</c:v>
                </c:pt>
                <c:pt idx="17">
                  <c:v>670120</c:v>
                </c:pt>
                <c:pt idx="18">
                  <c:v>670120</c:v>
                </c:pt>
                <c:pt idx="19">
                  <c:v>670120</c:v>
                </c:pt>
                <c:pt idx="20">
                  <c:v>670120</c:v>
                </c:pt>
                <c:pt idx="21">
                  <c:v>670120</c:v>
                </c:pt>
                <c:pt idx="22">
                  <c:v>670120</c:v>
                </c:pt>
                <c:pt idx="23">
                  <c:v>670120</c:v>
                </c:pt>
                <c:pt idx="24">
                  <c:v>670120</c:v>
                </c:pt>
                <c:pt idx="25">
                  <c:v>670120</c:v>
                </c:pt>
                <c:pt idx="26">
                  <c:v>670120</c:v>
                </c:pt>
                <c:pt idx="27">
                  <c:v>670120</c:v>
                </c:pt>
                <c:pt idx="28">
                  <c:v>670120</c:v>
                </c:pt>
                <c:pt idx="29">
                  <c:v>670120</c:v>
                </c:pt>
                <c:pt idx="30">
                  <c:v>670120</c:v>
                </c:pt>
                <c:pt idx="31">
                  <c:v>670120</c:v>
                </c:pt>
                <c:pt idx="32">
                  <c:v>670120</c:v>
                </c:pt>
                <c:pt idx="33">
                  <c:v>670120</c:v>
                </c:pt>
                <c:pt idx="34">
                  <c:v>670120</c:v>
                </c:pt>
                <c:pt idx="35">
                  <c:v>670120</c:v>
                </c:pt>
                <c:pt idx="36">
                  <c:v>670120</c:v>
                </c:pt>
                <c:pt idx="37">
                  <c:v>670120</c:v>
                </c:pt>
                <c:pt idx="38">
                  <c:v>670120</c:v>
                </c:pt>
                <c:pt idx="39">
                  <c:v>670120</c:v>
                </c:pt>
                <c:pt idx="40">
                  <c:v>670120</c:v>
                </c:pt>
                <c:pt idx="41">
                  <c:v>670120</c:v>
                </c:pt>
                <c:pt idx="42">
                  <c:v>670120</c:v>
                </c:pt>
                <c:pt idx="43">
                  <c:v>670120</c:v>
                </c:pt>
                <c:pt idx="44">
                  <c:v>670120</c:v>
                </c:pt>
                <c:pt idx="45">
                  <c:v>670120</c:v>
                </c:pt>
                <c:pt idx="46">
                  <c:v>670120</c:v>
                </c:pt>
                <c:pt idx="47">
                  <c:v>670120</c:v>
                </c:pt>
                <c:pt idx="48">
                  <c:v>670120</c:v>
                </c:pt>
                <c:pt idx="49">
                  <c:v>670120</c:v>
                </c:pt>
                <c:pt idx="50">
                  <c:v>670120</c:v>
                </c:pt>
                <c:pt idx="51">
                  <c:v>670120</c:v>
                </c:pt>
                <c:pt idx="52">
                  <c:v>670120</c:v>
                </c:pt>
                <c:pt idx="53">
                  <c:v>670120</c:v>
                </c:pt>
                <c:pt idx="54">
                  <c:v>670120</c:v>
                </c:pt>
                <c:pt idx="55">
                  <c:v>670120</c:v>
                </c:pt>
                <c:pt idx="56">
                  <c:v>670120</c:v>
                </c:pt>
                <c:pt idx="57">
                  <c:v>670120</c:v>
                </c:pt>
                <c:pt idx="58">
                  <c:v>670120</c:v>
                </c:pt>
                <c:pt idx="59">
                  <c:v>670120</c:v>
                </c:pt>
                <c:pt idx="60">
                  <c:v>670120</c:v>
                </c:pt>
                <c:pt idx="61">
                  <c:v>670120</c:v>
                </c:pt>
                <c:pt idx="62">
                  <c:v>670120</c:v>
                </c:pt>
                <c:pt idx="63">
                  <c:v>670120</c:v>
                </c:pt>
                <c:pt idx="64">
                  <c:v>670120</c:v>
                </c:pt>
                <c:pt idx="65">
                  <c:v>670120</c:v>
                </c:pt>
                <c:pt idx="66">
                  <c:v>670120</c:v>
                </c:pt>
                <c:pt idx="67">
                  <c:v>670120</c:v>
                </c:pt>
                <c:pt idx="68">
                  <c:v>670120</c:v>
                </c:pt>
                <c:pt idx="69">
                  <c:v>670120</c:v>
                </c:pt>
                <c:pt idx="70">
                  <c:v>670120</c:v>
                </c:pt>
                <c:pt idx="71">
                  <c:v>670120</c:v>
                </c:pt>
                <c:pt idx="72">
                  <c:v>670120</c:v>
                </c:pt>
                <c:pt idx="73">
                  <c:v>670120</c:v>
                </c:pt>
                <c:pt idx="74">
                  <c:v>670120</c:v>
                </c:pt>
                <c:pt idx="75">
                  <c:v>670120</c:v>
                </c:pt>
                <c:pt idx="76">
                  <c:v>670120</c:v>
                </c:pt>
                <c:pt idx="77">
                  <c:v>670120</c:v>
                </c:pt>
                <c:pt idx="78">
                  <c:v>670120</c:v>
                </c:pt>
                <c:pt idx="79">
                  <c:v>670120</c:v>
                </c:pt>
                <c:pt idx="80">
                  <c:v>670120</c:v>
                </c:pt>
                <c:pt idx="81">
                  <c:v>670120</c:v>
                </c:pt>
                <c:pt idx="82">
                  <c:v>670120</c:v>
                </c:pt>
                <c:pt idx="83">
                  <c:v>670120</c:v>
                </c:pt>
                <c:pt idx="84">
                  <c:v>670120</c:v>
                </c:pt>
                <c:pt idx="85">
                  <c:v>670120</c:v>
                </c:pt>
                <c:pt idx="86">
                  <c:v>670120</c:v>
                </c:pt>
                <c:pt idx="87">
                  <c:v>670120</c:v>
                </c:pt>
                <c:pt idx="88">
                  <c:v>670120</c:v>
                </c:pt>
                <c:pt idx="89">
                  <c:v>670120</c:v>
                </c:pt>
                <c:pt idx="90">
                  <c:v>670120</c:v>
                </c:pt>
                <c:pt idx="91">
                  <c:v>670120</c:v>
                </c:pt>
                <c:pt idx="92">
                  <c:v>670120</c:v>
                </c:pt>
                <c:pt idx="93">
                  <c:v>670120</c:v>
                </c:pt>
                <c:pt idx="94">
                  <c:v>670120</c:v>
                </c:pt>
                <c:pt idx="95">
                  <c:v>670120</c:v>
                </c:pt>
                <c:pt idx="96">
                  <c:v>670120</c:v>
                </c:pt>
                <c:pt idx="97">
                  <c:v>670120</c:v>
                </c:pt>
                <c:pt idx="98">
                  <c:v>670120</c:v>
                </c:pt>
                <c:pt idx="99">
                  <c:v>670120</c:v>
                </c:pt>
                <c:pt idx="100">
                  <c:v>670120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'5. Hotel Mengenanpasser'!$E$52</c:f>
              <c:strCache>
                <c:ptCount val="1"/>
                <c:pt idx="0">
                  <c:v>Variable Kosten/Jahr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'5. Hotel Mengenanpasser'!$A$54:$A$154</c:f>
              <c:numCache>
                <c:formatCode>0.00%</c:formatCode>
                <c:ptCount val="101"/>
                <c:pt idx="0">
                  <c:v>0</c:v>
                </c:pt>
                <c:pt idx="1">
                  <c:v>1.2500000000000001E-2</c:v>
                </c:pt>
                <c:pt idx="2">
                  <c:v>2.5000000000000001E-2</c:v>
                </c:pt>
                <c:pt idx="3">
                  <c:v>3.7499999999999999E-2</c:v>
                </c:pt>
                <c:pt idx="4">
                  <c:v>0.05</c:v>
                </c:pt>
                <c:pt idx="5">
                  <c:v>6.25E-2</c:v>
                </c:pt>
                <c:pt idx="6">
                  <c:v>7.4999999999999997E-2</c:v>
                </c:pt>
                <c:pt idx="7">
                  <c:v>8.7499999999999994E-2</c:v>
                </c:pt>
                <c:pt idx="8">
                  <c:v>0.1</c:v>
                </c:pt>
                <c:pt idx="9">
                  <c:v>0.1125</c:v>
                </c:pt>
                <c:pt idx="10">
                  <c:v>0.125</c:v>
                </c:pt>
                <c:pt idx="11">
                  <c:v>0.13750000000000001</c:v>
                </c:pt>
                <c:pt idx="12">
                  <c:v>0.15</c:v>
                </c:pt>
                <c:pt idx="13">
                  <c:v>0.16250000000000001</c:v>
                </c:pt>
                <c:pt idx="14">
                  <c:v>0.17499999999999999</c:v>
                </c:pt>
                <c:pt idx="15">
                  <c:v>0.1875</c:v>
                </c:pt>
                <c:pt idx="16">
                  <c:v>0.2</c:v>
                </c:pt>
                <c:pt idx="17">
                  <c:v>0.21249999999999999</c:v>
                </c:pt>
                <c:pt idx="18">
                  <c:v>0.22500000000000001</c:v>
                </c:pt>
                <c:pt idx="19">
                  <c:v>0.23749999999999999</c:v>
                </c:pt>
                <c:pt idx="20">
                  <c:v>0.25</c:v>
                </c:pt>
                <c:pt idx="21">
                  <c:v>0.26250000000000001</c:v>
                </c:pt>
                <c:pt idx="22">
                  <c:v>0.27500000000000002</c:v>
                </c:pt>
                <c:pt idx="23">
                  <c:v>0.28749999999999998</c:v>
                </c:pt>
                <c:pt idx="24">
                  <c:v>0.3</c:v>
                </c:pt>
                <c:pt idx="25">
                  <c:v>0.3125</c:v>
                </c:pt>
                <c:pt idx="26">
                  <c:v>0.32500000000000001</c:v>
                </c:pt>
                <c:pt idx="27">
                  <c:v>0.33750000000000002</c:v>
                </c:pt>
                <c:pt idx="28">
                  <c:v>0.35</c:v>
                </c:pt>
                <c:pt idx="29">
                  <c:v>0.36249999999999999</c:v>
                </c:pt>
                <c:pt idx="30">
                  <c:v>0.375</c:v>
                </c:pt>
                <c:pt idx="31">
                  <c:v>0.38750000000000001</c:v>
                </c:pt>
                <c:pt idx="32">
                  <c:v>0.4</c:v>
                </c:pt>
                <c:pt idx="33">
                  <c:v>0.41249999999999998</c:v>
                </c:pt>
                <c:pt idx="34">
                  <c:v>0.42499999999999999</c:v>
                </c:pt>
                <c:pt idx="35">
                  <c:v>0.4375</c:v>
                </c:pt>
                <c:pt idx="36">
                  <c:v>0.45</c:v>
                </c:pt>
                <c:pt idx="37">
                  <c:v>0.46250000000000002</c:v>
                </c:pt>
                <c:pt idx="38">
                  <c:v>0.47499999999999998</c:v>
                </c:pt>
                <c:pt idx="39">
                  <c:v>0.48749999999999999</c:v>
                </c:pt>
                <c:pt idx="40">
                  <c:v>0.5</c:v>
                </c:pt>
                <c:pt idx="41">
                  <c:v>0.51249999999999996</c:v>
                </c:pt>
                <c:pt idx="42">
                  <c:v>0.52500000000000002</c:v>
                </c:pt>
                <c:pt idx="43">
                  <c:v>0.53749999999999998</c:v>
                </c:pt>
                <c:pt idx="44">
                  <c:v>0.55000000000000004</c:v>
                </c:pt>
                <c:pt idx="45">
                  <c:v>0.5625</c:v>
                </c:pt>
                <c:pt idx="46">
                  <c:v>0.57499999999999996</c:v>
                </c:pt>
                <c:pt idx="47">
                  <c:v>0.58750000000000002</c:v>
                </c:pt>
                <c:pt idx="48">
                  <c:v>0.6</c:v>
                </c:pt>
                <c:pt idx="49">
                  <c:v>0.61250000000000004</c:v>
                </c:pt>
                <c:pt idx="50">
                  <c:v>0.625</c:v>
                </c:pt>
                <c:pt idx="51">
                  <c:v>0.63749999999999996</c:v>
                </c:pt>
                <c:pt idx="52">
                  <c:v>0.65</c:v>
                </c:pt>
                <c:pt idx="53">
                  <c:v>0.66249999999999998</c:v>
                </c:pt>
                <c:pt idx="54">
                  <c:v>0.67500000000000004</c:v>
                </c:pt>
                <c:pt idx="55">
                  <c:v>0.6875</c:v>
                </c:pt>
                <c:pt idx="56">
                  <c:v>0.7</c:v>
                </c:pt>
                <c:pt idx="57">
                  <c:v>0.71250000000000002</c:v>
                </c:pt>
                <c:pt idx="58">
                  <c:v>0.72499999999999998</c:v>
                </c:pt>
                <c:pt idx="59">
                  <c:v>0.73750000000000004</c:v>
                </c:pt>
                <c:pt idx="60">
                  <c:v>0.75</c:v>
                </c:pt>
                <c:pt idx="61">
                  <c:v>0.76249999999999996</c:v>
                </c:pt>
                <c:pt idx="62">
                  <c:v>0.77500000000000002</c:v>
                </c:pt>
                <c:pt idx="63">
                  <c:v>0.78749999999999998</c:v>
                </c:pt>
                <c:pt idx="64">
                  <c:v>0.8</c:v>
                </c:pt>
                <c:pt idx="65">
                  <c:v>0.8125</c:v>
                </c:pt>
                <c:pt idx="66">
                  <c:v>0.82499999999999996</c:v>
                </c:pt>
                <c:pt idx="67">
                  <c:v>0.83750000000000002</c:v>
                </c:pt>
                <c:pt idx="68">
                  <c:v>0.85</c:v>
                </c:pt>
                <c:pt idx="69">
                  <c:v>0.86250000000000004</c:v>
                </c:pt>
                <c:pt idx="70">
                  <c:v>0.875</c:v>
                </c:pt>
                <c:pt idx="71">
                  <c:v>0.88749999999999996</c:v>
                </c:pt>
                <c:pt idx="72">
                  <c:v>0.9</c:v>
                </c:pt>
                <c:pt idx="73">
                  <c:v>0.91249999999999998</c:v>
                </c:pt>
                <c:pt idx="74">
                  <c:v>0.92500000000000004</c:v>
                </c:pt>
                <c:pt idx="75">
                  <c:v>0.9375</c:v>
                </c:pt>
                <c:pt idx="76">
                  <c:v>0.95</c:v>
                </c:pt>
                <c:pt idx="77">
                  <c:v>0.96250000000000002</c:v>
                </c:pt>
                <c:pt idx="78">
                  <c:v>0.97499999999999998</c:v>
                </c:pt>
                <c:pt idx="79">
                  <c:v>0.98750000000000004</c:v>
                </c:pt>
                <c:pt idx="80">
                  <c:v>1</c:v>
                </c:pt>
                <c:pt idx="81">
                  <c:v>1.0125</c:v>
                </c:pt>
                <c:pt idx="82">
                  <c:v>1.0249999999999999</c:v>
                </c:pt>
                <c:pt idx="83">
                  <c:v>1.0375000000000001</c:v>
                </c:pt>
                <c:pt idx="84">
                  <c:v>1.05</c:v>
                </c:pt>
                <c:pt idx="85">
                  <c:v>1.0625</c:v>
                </c:pt>
                <c:pt idx="86">
                  <c:v>1.075</c:v>
                </c:pt>
                <c:pt idx="87">
                  <c:v>1.0874999999999999</c:v>
                </c:pt>
                <c:pt idx="88">
                  <c:v>1.1000000000000001</c:v>
                </c:pt>
                <c:pt idx="89">
                  <c:v>1.1125</c:v>
                </c:pt>
                <c:pt idx="90">
                  <c:v>1.125</c:v>
                </c:pt>
                <c:pt idx="91">
                  <c:v>1.1375</c:v>
                </c:pt>
                <c:pt idx="92">
                  <c:v>1.1499999999999999</c:v>
                </c:pt>
                <c:pt idx="93">
                  <c:v>1.1625000000000001</c:v>
                </c:pt>
                <c:pt idx="94">
                  <c:v>1.175</c:v>
                </c:pt>
                <c:pt idx="95">
                  <c:v>1.1875</c:v>
                </c:pt>
                <c:pt idx="96">
                  <c:v>1.2</c:v>
                </c:pt>
                <c:pt idx="97">
                  <c:v>1.2124999999999999</c:v>
                </c:pt>
                <c:pt idx="98">
                  <c:v>1.2250000000000001</c:v>
                </c:pt>
                <c:pt idx="99">
                  <c:v>1.2375</c:v>
                </c:pt>
                <c:pt idx="100">
                  <c:v>1.25</c:v>
                </c:pt>
              </c:numCache>
            </c:numRef>
          </c:cat>
          <c:val>
            <c:numRef>
              <c:f>'5. Hotel Mengenanpasser'!$E$54:$E$154</c:f>
              <c:numCache>
                <c:formatCode>#,##0\ _€</c:formatCode>
                <c:ptCount val="101"/>
                <c:pt idx="0">
                  <c:v>0</c:v>
                </c:pt>
                <c:pt idx="1">
                  <c:v>13106.25</c:v>
                </c:pt>
                <c:pt idx="2">
                  <c:v>26212.5</c:v>
                </c:pt>
                <c:pt idx="3">
                  <c:v>40432.5</c:v>
                </c:pt>
                <c:pt idx="4">
                  <c:v>53910</c:v>
                </c:pt>
                <c:pt idx="5">
                  <c:v>67387.5</c:v>
                </c:pt>
                <c:pt idx="6">
                  <c:v>83092.5</c:v>
                </c:pt>
                <c:pt idx="7">
                  <c:v>96941.25</c:v>
                </c:pt>
                <c:pt idx="8">
                  <c:v>113760</c:v>
                </c:pt>
                <c:pt idx="9">
                  <c:v>127980</c:v>
                </c:pt>
                <c:pt idx="10">
                  <c:v>142200</c:v>
                </c:pt>
                <c:pt idx="11">
                  <c:v>160503.75000000003</c:v>
                </c:pt>
                <c:pt idx="12">
                  <c:v>175095</c:v>
                </c:pt>
                <c:pt idx="13">
                  <c:v>189686.25</c:v>
                </c:pt>
                <c:pt idx="14">
                  <c:v>209475</c:v>
                </c:pt>
                <c:pt idx="15">
                  <c:v>224437.5</c:v>
                </c:pt>
                <c:pt idx="16">
                  <c:v>245340</c:v>
                </c:pt>
                <c:pt idx="17">
                  <c:v>260673.75</c:v>
                </c:pt>
                <c:pt idx="18">
                  <c:v>276007.5</c:v>
                </c:pt>
                <c:pt idx="19">
                  <c:v>298395</c:v>
                </c:pt>
                <c:pt idx="20">
                  <c:v>314100</c:v>
                </c:pt>
                <c:pt idx="21">
                  <c:v>329805</c:v>
                </c:pt>
                <c:pt idx="22">
                  <c:v>353677.50000000006</c:v>
                </c:pt>
                <c:pt idx="23">
                  <c:v>369753.74999999994</c:v>
                </c:pt>
                <c:pt idx="24">
                  <c:v>394740</c:v>
                </c:pt>
                <c:pt idx="25">
                  <c:v>411187.5</c:v>
                </c:pt>
                <c:pt idx="26">
                  <c:v>427635</c:v>
                </c:pt>
                <c:pt idx="27">
                  <c:v>454106.25</c:v>
                </c:pt>
                <c:pt idx="28">
                  <c:v>470925</c:v>
                </c:pt>
                <c:pt idx="29">
                  <c:v>487743.75</c:v>
                </c:pt>
                <c:pt idx="30">
                  <c:v>515700</c:v>
                </c:pt>
                <c:pt idx="31">
                  <c:v>532890</c:v>
                </c:pt>
                <c:pt idx="32">
                  <c:v>561960</c:v>
                </c:pt>
                <c:pt idx="33">
                  <c:v>579521.25</c:v>
                </c:pt>
                <c:pt idx="34">
                  <c:v>597082.5</c:v>
                </c:pt>
                <c:pt idx="35">
                  <c:v>627637.5</c:v>
                </c:pt>
                <c:pt idx="36">
                  <c:v>645570</c:v>
                </c:pt>
                <c:pt idx="37">
                  <c:v>663502.5</c:v>
                </c:pt>
                <c:pt idx="38">
                  <c:v>695542.5</c:v>
                </c:pt>
                <c:pt idx="39">
                  <c:v>713846.25</c:v>
                </c:pt>
                <c:pt idx="40">
                  <c:v>747000</c:v>
                </c:pt>
                <c:pt idx="41">
                  <c:v>765674.99999999988</c:v>
                </c:pt>
                <c:pt idx="42">
                  <c:v>784350</c:v>
                </c:pt>
                <c:pt idx="43">
                  <c:v>818988.75</c:v>
                </c:pt>
                <c:pt idx="44">
                  <c:v>838035.00000000012</c:v>
                </c:pt>
                <c:pt idx="45">
                  <c:v>857081.25</c:v>
                </c:pt>
                <c:pt idx="46">
                  <c:v>893205</c:v>
                </c:pt>
                <c:pt idx="47">
                  <c:v>912622.5</c:v>
                </c:pt>
                <c:pt idx="48">
                  <c:v>949860</c:v>
                </c:pt>
                <c:pt idx="49">
                  <c:v>969648.75</c:v>
                </c:pt>
                <c:pt idx="50">
                  <c:v>989437.5</c:v>
                </c:pt>
                <c:pt idx="51">
                  <c:v>1028159.9999999999</c:v>
                </c:pt>
                <c:pt idx="52">
                  <c:v>1048320</c:v>
                </c:pt>
                <c:pt idx="53">
                  <c:v>1068480</c:v>
                </c:pt>
                <c:pt idx="54">
                  <c:v>1108687.5</c:v>
                </c:pt>
                <c:pt idx="55">
                  <c:v>1129218.75</c:v>
                </c:pt>
                <c:pt idx="56">
                  <c:v>1170540</c:v>
                </c:pt>
                <c:pt idx="57">
                  <c:v>1191442.5</c:v>
                </c:pt>
                <c:pt idx="58">
                  <c:v>1212345</c:v>
                </c:pt>
                <c:pt idx="59">
                  <c:v>1255151.25</c:v>
                </c:pt>
                <c:pt idx="60">
                  <c:v>1276425</c:v>
                </c:pt>
                <c:pt idx="61">
                  <c:v>1297698.75</c:v>
                </c:pt>
                <c:pt idx="62">
                  <c:v>1341990</c:v>
                </c:pt>
                <c:pt idx="63">
                  <c:v>1363635</c:v>
                </c:pt>
                <c:pt idx="64">
                  <c:v>1409040</c:v>
                </c:pt>
                <c:pt idx="65">
                  <c:v>1431056.25</c:v>
                </c:pt>
                <c:pt idx="66">
                  <c:v>1453072.5</c:v>
                </c:pt>
                <c:pt idx="67">
                  <c:v>1499962.5</c:v>
                </c:pt>
                <c:pt idx="68">
                  <c:v>1522350</c:v>
                </c:pt>
                <c:pt idx="69">
                  <c:v>1544737.5</c:v>
                </c:pt>
                <c:pt idx="70">
                  <c:v>1593112.5</c:v>
                </c:pt>
                <c:pt idx="71">
                  <c:v>1615871.25</c:v>
                </c:pt>
                <c:pt idx="72">
                  <c:v>1665360</c:v>
                </c:pt>
                <c:pt idx="73">
                  <c:v>1688490</c:v>
                </c:pt>
                <c:pt idx="74">
                  <c:v>1711620</c:v>
                </c:pt>
                <c:pt idx="75">
                  <c:v>1762593.75</c:v>
                </c:pt>
                <c:pt idx="76">
                  <c:v>1786095</c:v>
                </c:pt>
                <c:pt idx="77">
                  <c:v>1809596.25</c:v>
                </c:pt>
                <c:pt idx="78">
                  <c:v>1862055</c:v>
                </c:pt>
                <c:pt idx="79">
                  <c:v>1885927.5</c:v>
                </c:pt>
                <c:pt idx="80">
                  <c:v>1939500</c:v>
                </c:pt>
                <c:pt idx="81">
                  <c:v>1963743.75</c:v>
                </c:pt>
                <c:pt idx="82">
                  <c:v>1987987.4999999995</c:v>
                </c:pt>
                <c:pt idx="83">
                  <c:v>2043045.0000000005</c:v>
                </c:pt>
                <c:pt idx="84">
                  <c:v>2067660</c:v>
                </c:pt>
                <c:pt idx="85">
                  <c:v>2092275</c:v>
                </c:pt>
                <c:pt idx="86">
                  <c:v>2148817.5</c:v>
                </c:pt>
                <c:pt idx="87">
                  <c:v>2173803.7499999995</c:v>
                </c:pt>
                <c:pt idx="88">
                  <c:v>2231460.0000000005</c:v>
                </c:pt>
                <c:pt idx="89">
                  <c:v>2256817.5</c:v>
                </c:pt>
                <c:pt idx="90">
                  <c:v>2282175</c:v>
                </c:pt>
                <c:pt idx="91">
                  <c:v>2341316.25</c:v>
                </c:pt>
                <c:pt idx="92">
                  <c:v>2367044.9999999995</c:v>
                </c:pt>
                <c:pt idx="93">
                  <c:v>2392773.7500000005</c:v>
                </c:pt>
                <c:pt idx="94">
                  <c:v>2453400</c:v>
                </c:pt>
                <c:pt idx="95">
                  <c:v>2479500</c:v>
                </c:pt>
                <c:pt idx="96">
                  <c:v>2541240</c:v>
                </c:pt>
                <c:pt idx="97">
                  <c:v>2567711.2499999995</c:v>
                </c:pt>
                <c:pt idx="98">
                  <c:v>2594182.5</c:v>
                </c:pt>
                <c:pt idx="99">
                  <c:v>2657407.5</c:v>
                </c:pt>
                <c:pt idx="100">
                  <c:v>2684250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'5. Hotel Mengenanpasser'!$F$52</c:f>
              <c:strCache>
                <c:ptCount val="1"/>
                <c:pt idx="0">
                  <c:v>Sprungfix-K./Jahr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'5. Hotel Mengenanpasser'!$A$54:$A$154</c:f>
              <c:numCache>
                <c:formatCode>0.00%</c:formatCode>
                <c:ptCount val="101"/>
                <c:pt idx="0">
                  <c:v>0</c:v>
                </c:pt>
                <c:pt idx="1">
                  <c:v>1.2500000000000001E-2</c:v>
                </c:pt>
                <c:pt idx="2">
                  <c:v>2.5000000000000001E-2</c:v>
                </c:pt>
                <c:pt idx="3">
                  <c:v>3.7499999999999999E-2</c:v>
                </c:pt>
                <c:pt idx="4">
                  <c:v>0.05</c:v>
                </c:pt>
                <c:pt idx="5">
                  <c:v>6.25E-2</c:v>
                </c:pt>
                <c:pt idx="6">
                  <c:v>7.4999999999999997E-2</c:v>
                </c:pt>
                <c:pt idx="7">
                  <c:v>8.7499999999999994E-2</c:v>
                </c:pt>
                <c:pt idx="8">
                  <c:v>0.1</c:v>
                </c:pt>
                <c:pt idx="9">
                  <c:v>0.1125</c:v>
                </c:pt>
                <c:pt idx="10">
                  <c:v>0.125</c:v>
                </c:pt>
                <c:pt idx="11">
                  <c:v>0.13750000000000001</c:v>
                </c:pt>
                <c:pt idx="12">
                  <c:v>0.15</c:v>
                </c:pt>
                <c:pt idx="13">
                  <c:v>0.16250000000000001</c:v>
                </c:pt>
                <c:pt idx="14">
                  <c:v>0.17499999999999999</c:v>
                </c:pt>
                <c:pt idx="15">
                  <c:v>0.1875</c:v>
                </c:pt>
                <c:pt idx="16">
                  <c:v>0.2</c:v>
                </c:pt>
                <c:pt idx="17">
                  <c:v>0.21249999999999999</c:v>
                </c:pt>
                <c:pt idx="18">
                  <c:v>0.22500000000000001</c:v>
                </c:pt>
                <c:pt idx="19">
                  <c:v>0.23749999999999999</c:v>
                </c:pt>
                <c:pt idx="20">
                  <c:v>0.25</c:v>
                </c:pt>
                <c:pt idx="21">
                  <c:v>0.26250000000000001</c:v>
                </c:pt>
                <c:pt idx="22">
                  <c:v>0.27500000000000002</c:v>
                </c:pt>
                <c:pt idx="23">
                  <c:v>0.28749999999999998</c:v>
                </c:pt>
                <c:pt idx="24">
                  <c:v>0.3</c:v>
                </c:pt>
                <c:pt idx="25">
                  <c:v>0.3125</c:v>
                </c:pt>
                <c:pt idx="26">
                  <c:v>0.32500000000000001</c:v>
                </c:pt>
                <c:pt idx="27">
                  <c:v>0.33750000000000002</c:v>
                </c:pt>
                <c:pt idx="28">
                  <c:v>0.35</c:v>
                </c:pt>
                <c:pt idx="29">
                  <c:v>0.36249999999999999</c:v>
                </c:pt>
                <c:pt idx="30">
                  <c:v>0.375</c:v>
                </c:pt>
                <c:pt idx="31">
                  <c:v>0.38750000000000001</c:v>
                </c:pt>
                <c:pt idx="32">
                  <c:v>0.4</c:v>
                </c:pt>
                <c:pt idx="33">
                  <c:v>0.41249999999999998</c:v>
                </c:pt>
                <c:pt idx="34">
                  <c:v>0.42499999999999999</c:v>
                </c:pt>
                <c:pt idx="35">
                  <c:v>0.4375</c:v>
                </c:pt>
                <c:pt idx="36">
                  <c:v>0.45</c:v>
                </c:pt>
                <c:pt idx="37">
                  <c:v>0.46250000000000002</c:v>
                </c:pt>
                <c:pt idx="38">
                  <c:v>0.47499999999999998</c:v>
                </c:pt>
                <c:pt idx="39">
                  <c:v>0.48749999999999999</c:v>
                </c:pt>
                <c:pt idx="40">
                  <c:v>0.5</c:v>
                </c:pt>
                <c:pt idx="41">
                  <c:v>0.51249999999999996</c:v>
                </c:pt>
                <c:pt idx="42">
                  <c:v>0.52500000000000002</c:v>
                </c:pt>
                <c:pt idx="43">
                  <c:v>0.53749999999999998</c:v>
                </c:pt>
                <c:pt idx="44">
                  <c:v>0.55000000000000004</c:v>
                </c:pt>
                <c:pt idx="45">
                  <c:v>0.5625</c:v>
                </c:pt>
                <c:pt idx="46">
                  <c:v>0.57499999999999996</c:v>
                </c:pt>
                <c:pt idx="47">
                  <c:v>0.58750000000000002</c:v>
                </c:pt>
                <c:pt idx="48">
                  <c:v>0.6</c:v>
                </c:pt>
                <c:pt idx="49">
                  <c:v>0.61250000000000004</c:v>
                </c:pt>
                <c:pt idx="50">
                  <c:v>0.625</c:v>
                </c:pt>
                <c:pt idx="51">
                  <c:v>0.63749999999999996</c:v>
                </c:pt>
                <c:pt idx="52">
                  <c:v>0.65</c:v>
                </c:pt>
                <c:pt idx="53">
                  <c:v>0.66249999999999998</c:v>
                </c:pt>
                <c:pt idx="54">
                  <c:v>0.67500000000000004</c:v>
                </c:pt>
                <c:pt idx="55">
                  <c:v>0.6875</c:v>
                </c:pt>
                <c:pt idx="56">
                  <c:v>0.7</c:v>
                </c:pt>
                <c:pt idx="57">
                  <c:v>0.71250000000000002</c:v>
                </c:pt>
                <c:pt idx="58">
                  <c:v>0.72499999999999998</c:v>
                </c:pt>
                <c:pt idx="59">
                  <c:v>0.73750000000000004</c:v>
                </c:pt>
                <c:pt idx="60">
                  <c:v>0.75</c:v>
                </c:pt>
                <c:pt idx="61">
                  <c:v>0.76249999999999996</c:v>
                </c:pt>
                <c:pt idx="62">
                  <c:v>0.77500000000000002</c:v>
                </c:pt>
                <c:pt idx="63">
                  <c:v>0.78749999999999998</c:v>
                </c:pt>
                <c:pt idx="64">
                  <c:v>0.8</c:v>
                </c:pt>
                <c:pt idx="65">
                  <c:v>0.8125</c:v>
                </c:pt>
                <c:pt idx="66">
                  <c:v>0.82499999999999996</c:v>
                </c:pt>
                <c:pt idx="67">
                  <c:v>0.83750000000000002</c:v>
                </c:pt>
                <c:pt idx="68">
                  <c:v>0.85</c:v>
                </c:pt>
                <c:pt idx="69">
                  <c:v>0.86250000000000004</c:v>
                </c:pt>
                <c:pt idx="70">
                  <c:v>0.875</c:v>
                </c:pt>
                <c:pt idx="71">
                  <c:v>0.88749999999999996</c:v>
                </c:pt>
                <c:pt idx="72">
                  <c:v>0.9</c:v>
                </c:pt>
                <c:pt idx="73">
                  <c:v>0.91249999999999998</c:v>
                </c:pt>
                <c:pt idx="74">
                  <c:v>0.92500000000000004</c:v>
                </c:pt>
                <c:pt idx="75">
                  <c:v>0.9375</c:v>
                </c:pt>
                <c:pt idx="76">
                  <c:v>0.95</c:v>
                </c:pt>
                <c:pt idx="77">
                  <c:v>0.96250000000000002</c:v>
                </c:pt>
                <c:pt idx="78">
                  <c:v>0.97499999999999998</c:v>
                </c:pt>
                <c:pt idx="79">
                  <c:v>0.98750000000000004</c:v>
                </c:pt>
                <c:pt idx="80">
                  <c:v>1</c:v>
                </c:pt>
                <c:pt idx="81">
                  <c:v>1.0125</c:v>
                </c:pt>
                <c:pt idx="82">
                  <c:v>1.0249999999999999</c:v>
                </c:pt>
                <c:pt idx="83">
                  <c:v>1.0375000000000001</c:v>
                </c:pt>
                <c:pt idx="84">
                  <c:v>1.05</c:v>
                </c:pt>
                <c:pt idx="85">
                  <c:v>1.0625</c:v>
                </c:pt>
                <c:pt idx="86">
                  <c:v>1.075</c:v>
                </c:pt>
                <c:pt idx="87">
                  <c:v>1.0874999999999999</c:v>
                </c:pt>
                <c:pt idx="88">
                  <c:v>1.1000000000000001</c:v>
                </c:pt>
                <c:pt idx="89">
                  <c:v>1.1125</c:v>
                </c:pt>
                <c:pt idx="90">
                  <c:v>1.125</c:v>
                </c:pt>
                <c:pt idx="91">
                  <c:v>1.1375</c:v>
                </c:pt>
                <c:pt idx="92">
                  <c:v>1.1499999999999999</c:v>
                </c:pt>
                <c:pt idx="93">
                  <c:v>1.1625000000000001</c:v>
                </c:pt>
                <c:pt idx="94">
                  <c:v>1.175</c:v>
                </c:pt>
                <c:pt idx="95">
                  <c:v>1.1875</c:v>
                </c:pt>
                <c:pt idx="96">
                  <c:v>1.2</c:v>
                </c:pt>
                <c:pt idx="97">
                  <c:v>1.2124999999999999</c:v>
                </c:pt>
                <c:pt idx="98">
                  <c:v>1.2250000000000001</c:v>
                </c:pt>
                <c:pt idx="99">
                  <c:v>1.2375</c:v>
                </c:pt>
                <c:pt idx="100">
                  <c:v>1.25</c:v>
                </c:pt>
              </c:numCache>
            </c:numRef>
          </c:cat>
          <c:val>
            <c:numRef>
              <c:f>'5. Hotel Mengenanpasser'!$F$54:$F$154</c:f>
              <c:numCache>
                <c:formatCode>#,##0\ _€</c:formatCode>
                <c:ptCount val="101"/>
                <c:pt idx="0">
                  <c:v>0</c:v>
                </c:pt>
                <c:pt idx="1">
                  <c:v>32000</c:v>
                </c:pt>
                <c:pt idx="2">
                  <c:v>32000</c:v>
                </c:pt>
                <c:pt idx="3">
                  <c:v>32000</c:v>
                </c:pt>
                <c:pt idx="4">
                  <c:v>32000</c:v>
                </c:pt>
                <c:pt idx="5">
                  <c:v>32000</c:v>
                </c:pt>
                <c:pt idx="6">
                  <c:v>32000</c:v>
                </c:pt>
                <c:pt idx="7">
                  <c:v>32000</c:v>
                </c:pt>
                <c:pt idx="8">
                  <c:v>32000</c:v>
                </c:pt>
                <c:pt idx="9">
                  <c:v>64000</c:v>
                </c:pt>
                <c:pt idx="10">
                  <c:v>64000</c:v>
                </c:pt>
                <c:pt idx="11">
                  <c:v>64000</c:v>
                </c:pt>
                <c:pt idx="12">
                  <c:v>64000</c:v>
                </c:pt>
                <c:pt idx="13">
                  <c:v>64000</c:v>
                </c:pt>
                <c:pt idx="14">
                  <c:v>64000</c:v>
                </c:pt>
                <c:pt idx="15">
                  <c:v>64000</c:v>
                </c:pt>
                <c:pt idx="16">
                  <c:v>64000</c:v>
                </c:pt>
                <c:pt idx="17">
                  <c:v>64000</c:v>
                </c:pt>
                <c:pt idx="18">
                  <c:v>96000</c:v>
                </c:pt>
                <c:pt idx="19">
                  <c:v>96000</c:v>
                </c:pt>
                <c:pt idx="20">
                  <c:v>96000</c:v>
                </c:pt>
                <c:pt idx="21">
                  <c:v>96000</c:v>
                </c:pt>
                <c:pt idx="22">
                  <c:v>96000</c:v>
                </c:pt>
                <c:pt idx="23">
                  <c:v>96000</c:v>
                </c:pt>
                <c:pt idx="24">
                  <c:v>96000</c:v>
                </c:pt>
                <c:pt idx="25">
                  <c:v>96000</c:v>
                </c:pt>
                <c:pt idx="26">
                  <c:v>96000</c:v>
                </c:pt>
                <c:pt idx="27">
                  <c:v>128000</c:v>
                </c:pt>
                <c:pt idx="28">
                  <c:v>128000</c:v>
                </c:pt>
                <c:pt idx="29">
                  <c:v>128000</c:v>
                </c:pt>
                <c:pt idx="30">
                  <c:v>128000</c:v>
                </c:pt>
                <c:pt idx="31">
                  <c:v>128000</c:v>
                </c:pt>
                <c:pt idx="32">
                  <c:v>128000</c:v>
                </c:pt>
                <c:pt idx="33">
                  <c:v>128000</c:v>
                </c:pt>
                <c:pt idx="34">
                  <c:v>128000</c:v>
                </c:pt>
                <c:pt idx="35">
                  <c:v>128000</c:v>
                </c:pt>
                <c:pt idx="36">
                  <c:v>160000</c:v>
                </c:pt>
                <c:pt idx="37">
                  <c:v>160000</c:v>
                </c:pt>
                <c:pt idx="38">
                  <c:v>160000</c:v>
                </c:pt>
                <c:pt idx="39">
                  <c:v>160000</c:v>
                </c:pt>
                <c:pt idx="40">
                  <c:v>160000</c:v>
                </c:pt>
                <c:pt idx="41">
                  <c:v>160000</c:v>
                </c:pt>
                <c:pt idx="42">
                  <c:v>160000</c:v>
                </c:pt>
                <c:pt idx="43">
                  <c:v>160000</c:v>
                </c:pt>
                <c:pt idx="44">
                  <c:v>160000</c:v>
                </c:pt>
                <c:pt idx="45">
                  <c:v>192000</c:v>
                </c:pt>
                <c:pt idx="46">
                  <c:v>192000</c:v>
                </c:pt>
                <c:pt idx="47">
                  <c:v>192000</c:v>
                </c:pt>
                <c:pt idx="48">
                  <c:v>192000</c:v>
                </c:pt>
                <c:pt idx="49">
                  <c:v>192000</c:v>
                </c:pt>
                <c:pt idx="50">
                  <c:v>192000</c:v>
                </c:pt>
                <c:pt idx="51">
                  <c:v>192000</c:v>
                </c:pt>
                <c:pt idx="52">
                  <c:v>192000</c:v>
                </c:pt>
                <c:pt idx="53">
                  <c:v>224000</c:v>
                </c:pt>
                <c:pt idx="54">
                  <c:v>224000</c:v>
                </c:pt>
                <c:pt idx="55">
                  <c:v>224000</c:v>
                </c:pt>
                <c:pt idx="56">
                  <c:v>224000</c:v>
                </c:pt>
                <c:pt idx="57">
                  <c:v>224000</c:v>
                </c:pt>
                <c:pt idx="58">
                  <c:v>224000</c:v>
                </c:pt>
                <c:pt idx="59">
                  <c:v>224000</c:v>
                </c:pt>
                <c:pt idx="60">
                  <c:v>224000</c:v>
                </c:pt>
                <c:pt idx="61">
                  <c:v>224000</c:v>
                </c:pt>
                <c:pt idx="62">
                  <c:v>256000</c:v>
                </c:pt>
                <c:pt idx="63">
                  <c:v>256000</c:v>
                </c:pt>
                <c:pt idx="64">
                  <c:v>256000</c:v>
                </c:pt>
                <c:pt idx="65">
                  <c:v>256000</c:v>
                </c:pt>
                <c:pt idx="66">
                  <c:v>256000</c:v>
                </c:pt>
                <c:pt idx="67">
                  <c:v>256000</c:v>
                </c:pt>
                <c:pt idx="68">
                  <c:v>256000</c:v>
                </c:pt>
                <c:pt idx="69">
                  <c:v>256000</c:v>
                </c:pt>
                <c:pt idx="70">
                  <c:v>256000</c:v>
                </c:pt>
                <c:pt idx="71">
                  <c:v>288000</c:v>
                </c:pt>
                <c:pt idx="72">
                  <c:v>288000</c:v>
                </c:pt>
                <c:pt idx="73">
                  <c:v>288000</c:v>
                </c:pt>
                <c:pt idx="74">
                  <c:v>288000</c:v>
                </c:pt>
                <c:pt idx="75">
                  <c:v>288000</c:v>
                </c:pt>
                <c:pt idx="76">
                  <c:v>288000</c:v>
                </c:pt>
                <c:pt idx="77">
                  <c:v>288000</c:v>
                </c:pt>
                <c:pt idx="78">
                  <c:v>288000</c:v>
                </c:pt>
                <c:pt idx="79">
                  <c:v>288000</c:v>
                </c:pt>
                <c:pt idx="80">
                  <c:v>320000</c:v>
                </c:pt>
                <c:pt idx="81">
                  <c:v>320000</c:v>
                </c:pt>
                <c:pt idx="82">
                  <c:v>320000</c:v>
                </c:pt>
                <c:pt idx="83">
                  <c:v>320000</c:v>
                </c:pt>
                <c:pt idx="84">
                  <c:v>320000</c:v>
                </c:pt>
                <c:pt idx="85">
                  <c:v>320000</c:v>
                </c:pt>
                <c:pt idx="86">
                  <c:v>320000</c:v>
                </c:pt>
                <c:pt idx="87">
                  <c:v>320000</c:v>
                </c:pt>
                <c:pt idx="88">
                  <c:v>320000</c:v>
                </c:pt>
                <c:pt idx="89">
                  <c:v>352000</c:v>
                </c:pt>
                <c:pt idx="90">
                  <c:v>352000</c:v>
                </c:pt>
                <c:pt idx="91">
                  <c:v>352000</c:v>
                </c:pt>
                <c:pt idx="92">
                  <c:v>352000</c:v>
                </c:pt>
                <c:pt idx="93">
                  <c:v>352000</c:v>
                </c:pt>
                <c:pt idx="94">
                  <c:v>352000</c:v>
                </c:pt>
                <c:pt idx="95">
                  <c:v>352000</c:v>
                </c:pt>
                <c:pt idx="96">
                  <c:v>352000</c:v>
                </c:pt>
                <c:pt idx="97">
                  <c:v>384000</c:v>
                </c:pt>
                <c:pt idx="98">
                  <c:v>384000</c:v>
                </c:pt>
                <c:pt idx="99">
                  <c:v>384000</c:v>
                </c:pt>
                <c:pt idx="100">
                  <c:v>384000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'5. Hotel Mengenanpasser'!$D$52</c:f>
              <c:strCache>
                <c:ptCount val="1"/>
                <c:pt idx="0">
                  <c:v>Kosten/Jahr</c:v>
                </c:pt>
              </c:strCache>
            </c:strRef>
          </c:tx>
          <c:spPr>
            <a:ln w="28575" cap="rnd">
              <a:solidFill>
                <a:srgbClr val="8E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8E0000"/>
                </a:solidFill>
              </a:ln>
              <a:effectLst/>
            </c:spPr>
          </c:marker>
          <c:cat>
            <c:numRef>
              <c:f>'5. Hotel Mengenanpasser'!$A$54:$A$154</c:f>
              <c:numCache>
                <c:formatCode>0.00%</c:formatCode>
                <c:ptCount val="101"/>
                <c:pt idx="0">
                  <c:v>0</c:v>
                </c:pt>
                <c:pt idx="1">
                  <c:v>1.2500000000000001E-2</c:v>
                </c:pt>
                <c:pt idx="2">
                  <c:v>2.5000000000000001E-2</c:v>
                </c:pt>
                <c:pt idx="3">
                  <c:v>3.7499999999999999E-2</c:v>
                </c:pt>
                <c:pt idx="4">
                  <c:v>0.05</c:v>
                </c:pt>
                <c:pt idx="5">
                  <c:v>6.25E-2</c:v>
                </c:pt>
                <c:pt idx="6">
                  <c:v>7.4999999999999997E-2</c:v>
                </c:pt>
                <c:pt idx="7">
                  <c:v>8.7499999999999994E-2</c:v>
                </c:pt>
                <c:pt idx="8">
                  <c:v>0.1</c:v>
                </c:pt>
                <c:pt idx="9">
                  <c:v>0.1125</c:v>
                </c:pt>
                <c:pt idx="10">
                  <c:v>0.125</c:v>
                </c:pt>
                <c:pt idx="11">
                  <c:v>0.13750000000000001</c:v>
                </c:pt>
                <c:pt idx="12">
                  <c:v>0.15</c:v>
                </c:pt>
                <c:pt idx="13">
                  <c:v>0.16250000000000001</c:v>
                </c:pt>
                <c:pt idx="14">
                  <c:v>0.17499999999999999</c:v>
                </c:pt>
                <c:pt idx="15">
                  <c:v>0.1875</c:v>
                </c:pt>
                <c:pt idx="16">
                  <c:v>0.2</c:v>
                </c:pt>
                <c:pt idx="17">
                  <c:v>0.21249999999999999</c:v>
                </c:pt>
                <c:pt idx="18">
                  <c:v>0.22500000000000001</c:v>
                </c:pt>
                <c:pt idx="19">
                  <c:v>0.23749999999999999</c:v>
                </c:pt>
                <c:pt idx="20">
                  <c:v>0.25</c:v>
                </c:pt>
                <c:pt idx="21">
                  <c:v>0.26250000000000001</c:v>
                </c:pt>
                <c:pt idx="22">
                  <c:v>0.27500000000000002</c:v>
                </c:pt>
                <c:pt idx="23">
                  <c:v>0.28749999999999998</c:v>
                </c:pt>
                <c:pt idx="24">
                  <c:v>0.3</c:v>
                </c:pt>
                <c:pt idx="25">
                  <c:v>0.3125</c:v>
                </c:pt>
                <c:pt idx="26">
                  <c:v>0.32500000000000001</c:v>
                </c:pt>
                <c:pt idx="27">
                  <c:v>0.33750000000000002</c:v>
                </c:pt>
                <c:pt idx="28">
                  <c:v>0.35</c:v>
                </c:pt>
                <c:pt idx="29">
                  <c:v>0.36249999999999999</c:v>
                </c:pt>
                <c:pt idx="30">
                  <c:v>0.375</c:v>
                </c:pt>
                <c:pt idx="31">
                  <c:v>0.38750000000000001</c:v>
                </c:pt>
                <c:pt idx="32">
                  <c:v>0.4</c:v>
                </c:pt>
                <c:pt idx="33">
                  <c:v>0.41249999999999998</c:v>
                </c:pt>
                <c:pt idx="34">
                  <c:v>0.42499999999999999</c:v>
                </c:pt>
                <c:pt idx="35">
                  <c:v>0.4375</c:v>
                </c:pt>
                <c:pt idx="36">
                  <c:v>0.45</c:v>
                </c:pt>
                <c:pt idx="37">
                  <c:v>0.46250000000000002</c:v>
                </c:pt>
                <c:pt idx="38">
                  <c:v>0.47499999999999998</c:v>
                </c:pt>
                <c:pt idx="39">
                  <c:v>0.48749999999999999</c:v>
                </c:pt>
                <c:pt idx="40">
                  <c:v>0.5</c:v>
                </c:pt>
                <c:pt idx="41">
                  <c:v>0.51249999999999996</c:v>
                </c:pt>
                <c:pt idx="42">
                  <c:v>0.52500000000000002</c:v>
                </c:pt>
                <c:pt idx="43">
                  <c:v>0.53749999999999998</c:v>
                </c:pt>
                <c:pt idx="44">
                  <c:v>0.55000000000000004</c:v>
                </c:pt>
                <c:pt idx="45">
                  <c:v>0.5625</c:v>
                </c:pt>
                <c:pt idx="46">
                  <c:v>0.57499999999999996</c:v>
                </c:pt>
                <c:pt idx="47">
                  <c:v>0.58750000000000002</c:v>
                </c:pt>
                <c:pt idx="48">
                  <c:v>0.6</c:v>
                </c:pt>
                <c:pt idx="49">
                  <c:v>0.61250000000000004</c:v>
                </c:pt>
                <c:pt idx="50">
                  <c:v>0.625</c:v>
                </c:pt>
                <c:pt idx="51">
                  <c:v>0.63749999999999996</c:v>
                </c:pt>
                <c:pt idx="52">
                  <c:v>0.65</c:v>
                </c:pt>
                <c:pt idx="53">
                  <c:v>0.66249999999999998</c:v>
                </c:pt>
                <c:pt idx="54">
                  <c:v>0.67500000000000004</c:v>
                </c:pt>
                <c:pt idx="55">
                  <c:v>0.6875</c:v>
                </c:pt>
                <c:pt idx="56">
                  <c:v>0.7</c:v>
                </c:pt>
                <c:pt idx="57">
                  <c:v>0.71250000000000002</c:v>
                </c:pt>
                <c:pt idx="58">
                  <c:v>0.72499999999999998</c:v>
                </c:pt>
                <c:pt idx="59">
                  <c:v>0.73750000000000004</c:v>
                </c:pt>
                <c:pt idx="60">
                  <c:v>0.75</c:v>
                </c:pt>
                <c:pt idx="61">
                  <c:v>0.76249999999999996</c:v>
                </c:pt>
                <c:pt idx="62">
                  <c:v>0.77500000000000002</c:v>
                </c:pt>
                <c:pt idx="63">
                  <c:v>0.78749999999999998</c:v>
                </c:pt>
                <c:pt idx="64">
                  <c:v>0.8</c:v>
                </c:pt>
                <c:pt idx="65">
                  <c:v>0.8125</c:v>
                </c:pt>
                <c:pt idx="66">
                  <c:v>0.82499999999999996</c:v>
                </c:pt>
                <c:pt idx="67">
                  <c:v>0.83750000000000002</c:v>
                </c:pt>
                <c:pt idx="68">
                  <c:v>0.85</c:v>
                </c:pt>
                <c:pt idx="69">
                  <c:v>0.86250000000000004</c:v>
                </c:pt>
                <c:pt idx="70">
                  <c:v>0.875</c:v>
                </c:pt>
                <c:pt idx="71">
                  <c:v>0.88749999999999996</c:v>
                </c:pt>
                <c:pt idx="72">
                  <c:v>0.9</c:v>
                </c:pt>
                <c:pt idx="73">
                  <c:v>0.91249999999999998</c:v>
                </c:pt>
                <c:pt idx="74">
                  <c:v>0.92500000000000004</c:v>
                </c:pt>
                <c:pt idx="75">
                  <c:v>0.9375</c:v>
                </c:pt>
                <c:pt idx="76">
                  <c:v>0.95</c:v>
                </c:pt>
                <c:pt idx="77">
                  <c:v>0.96250000000000002</c:v>
                </c:pt>
                <c:pt idx="78">
                  <c:v>0.97499999999999998</c:v>
                </c:pt>
                <c:pt idx="79">
                  <c:v>0.98750000000000004</c:v>
                </c:pt>
                <c:pt idx="80">
                  <c:v>1</c:v>
                </c:pt>
                <c:pt idx="81">
                  <c:v>1.0125</c:v>
                </c:pt>
                <c:pt idx="82">
                  <c:v>1.0249999999999999</c:v>
                </c:pt>
                <c:pt idx="83">
                  <c:v>1.0375000000000001</c:v>
                </c:pt>
                <c:pt idx="84">
                  <c:v>1.05</c:v>
                </c:pt>
                <c:pt idx="85">
                  <c:v>1.0625</c:v>
                </c:pt>
                <c:pt idx="86">
                  <c:v>1.075</c:v>
                </c:pt>
                <c:pt idx="87">
                  <c:v>1.0874999999999999</c:v>
                </c:pt>
                <c:pt idx="88">
                  <c:v>1.1000000000000001</c:v>
                </c:pt>
                <c:pt idx="89">
                  <c:v>1.1125</c:v>
                </c:pt>
                <c:pt idx="90">
                  <c:v>1.125</c:v>
                </c:pt>
                <c:pt idx="91">
                  <c:v>1.1375</c:v>
                </c:pt>
                <c:pt idx="92">
                  <c:v>1.1499999999999999</c:v>
                </c:pt>
                <c:pt idx="93">
                  <c:v>1.1625000000000001</c:v>
                </c:pt>
                <c:pt idx="94">
                  <c:v>1.175</c:v>
                </c:pt>
                <c:pt idx="95">
                  <c:v>1.1875</c:v>
                </c:pt>
                <c:pt idx="96">
                  <c:v>1.2</c:v>
                </c:pt>
                <c:pt idx="97">
                  <c:v>1.2124999999999999</c:v>
                </c:pt>
                <c:pt idx="98">
                  <c:v>1.2250000000000001</c:v>
                </c:pt>
                <c:pt idx="99">
                  <c:v>1.2375</c:v>
                </c:pt>
                <c:pt idx="100">
                  <c:v>1.25</c:v>
                </c:pt>
              </c:numCache>
            </c:numRef>
          </c:cat>
          <c:val>
            <c:numRef>
              <c:f>'5. Hotel Mengenanpasser'!$D$54:$D$154</c:f>
              <c:numCache>
                <c:formatCode>#,##0\ _€</c:formatCode>
                <c:ptCount val="101"/>
                <c:pt idx="0">
                  <c:v>670120</c:v>
                </c:pt>
                <c:pt idx="1">
                  <c:v>715226.25</c:v>
                </c:pt>
                <c:pt idx="2">
                  <c:v>728332.5</c:v>
                </c:pt>
                <c:pt idx="3">
                  <c:v>742552.5</c:v>
                </c:pt>
                <c:pt idx="4">
                  <c:v>756030</c:v>
                </c:pt>
                <c:pt idx="5">
                  <c:v>769507.5</c:v>
                </c:pt>
                <c:pt idx="6">
                  <c:v>785212.5</c:v>
                </c:pt>
                <c:pt idx="7">
                  <c:v>799061.25</c:v>
                </c:pt>
                <c:pt idx="8">
                  <c:v>815880</c:v>
                </c:pt>
                <c:pt idx="9">
                  <c:v>862100</c:v>
                </c:pt>
                <c:pt idx="10">
                  <c:v>876320</c:v>
                </c:pt>
                <c:pt idx="11">
                  <c:v>894623.75</c:v>
                </c:pt>
                <c:pt idx="12">
                  <c:v>909215</c:v>
                </c:pt>
                <c:pt idx="13">
                  <c:v>923806.25</c:v>
                </c:pt>
                <c:pt idx="14">
                  <c:v>943595</c:v>
                </c:pt>
                <c:pt idx="15">
                  <c:v>958557.5</c:v>
                </c:pt>
                <c:pt idx="16">
                  <c:v>979460</c:v>
                </c:pt>
                <c:pt idx="17">
                  <c:v>994793.75</c:v>
                </c:pt>
                <c:pt idx="18">
                  <c:v>1042127.5</c:v>
                </c:pt>
                <c:pt idx="19">
                  <c:v>1064515</c:v>
                </c:pt>
                <c:pt idx="20">
                  <c:v>1080220</c:v>
                </c:pt>
                <c:pt idx="21">
                  <c:v>1095925</c:v>
                </c:pt>
                <c:pt idx="22">
                  <c:v>1119797.5</c:v>
                </c:pt>
                <c:pt idx="23">
                  <c:v>1135873.75</c:v>
                </c:pt>
                <c:pt idx="24">
                  <c:v>1160860</c:v>
                </c:pt>
                <c:pt idx="25">
                  <c:v>1177307.5</c:v>
                </c:pt>
                <c:pt idx="26">
                  <c:v>1193755</c:v>
                </c:pt>
                <c:pt idx="27">
                  <c:v>1252226.25</c:v>
                </c:pt>
                <c:pt idx="28">
                  <c:v>1269045</c:v>
                </c:pt>
                <c:pt idx="29">
                  <c:v>1285863.75</c:v>
                </c:pt>
                <c:pt idx="30">
                  <c:v>1313820</c:v>
                </c:pt>
                <c:pt idx="31">
                  <c:v>1331010</c:v>
                </c:pt>
                <c:pt idx="32">
                  <c:v>1360080</c:v>
                </c:pt>
                <c:pt idx="33">
                  <c:v>1377641.25</c:v>
                </c:pt>
                <c:pt idx="34">
                  <c:v>1395202.5</c:v>
                </c:pt>
                <c:pt idx="35">
                  <c:v>1425757.5</c:v>
                </c:pt>
                <c:pt idx="36">
                  <c:v>1475690</c:v>
                </c:pt>
                <c:pt idx="37">
                  <c:v>1493622.5</c:v>
                </c:pt>
                <c:pt idx="38">
                  <c:v>1525662.5</c:v>
                </c:pt>
                <c:pt idx="39">
                  <c:v>1543966.25</c:v>
                </c:pt>
                <c:pt idx="40">
                  <c:v>1577120</c:v>
                </c:pt>
                <c:pt idx="41">
                  <c:v>1595795</c:v>
                </c:pt>
                <c:pt idx="42">
                  <c:v>1614470</c:v>
                </c:pt>
                <c:pt idx="43">
                  <c:v>1649108.75</c:v>
                </c:pt>
                <c:pt idx="44">
                  <c:v>1668155</c:v>
                </c:pt>
                <c:pt idx="45">
                  <c:v>1719201.25</c:v>
                </c:pt>
                <c:pt idx="46">
                  <c:v>1755325</c:v>
                </c:pt>
                <c:pt idx="47">
                  <c:v>1774742.5</c:v>
                </c:pt>
                <c:pt idx="48">
                  <c:v>1811980</c:v>
                </c:pt>
                <c:pt idx="49">
                  <c:v>1831768.75</c:v>
                </c:pt>
                <c:pt idx="50">
                  <c:v>1851557.5</c:v>
                </c:pt>
                <c:pt idx="51">
                  <c:v>1890280</c:v>
                </c:pt>
                <c:pt idx="52">
                  <c:v>1910440</c:v>
                </c:pt>
                <c:pt idx="53">
                  <c:v>1962600</c:v>
                </c:pt>
                <c:pt idx="54">
                  <c:v>2002807.5</c:v>
                </c:pt>
                <c:pt idx="55">
                  <c:v>2023338.75</c:v>
                </c:pt>
                <c:pt idx="56">
                  <c:v>2064660</c:v>
                </c:pt>
                <c:pt idx="57">
                  <c:v>2085562.5</c:v>
                </c:pt>
                <c:pt idx="58">
                  <c:v>2106465</c:v>
                </c:pt>
                <c:pt idx="59">
                  <c:v>2149271.25</c:v>
                </c:pt>
                <c:pt idx="60">
                  <c:v>2170545</c:v>
                </c:pt>
                <c:pt idx="61">
                  <c:v>2191818.75</c:v>
                </c:pt>
                <c:pt idx="62">
                  <c:v>2268110</c:v>
                </c:pt>
                <c:pt idx="63">
                  <c:v>2289755</c:v>
                </c:pt>
                <c:pt idx="64">
                  <c:v>2335160</c:v>
                </c:pt>
                <c:pt idx="65">
                  <c:v>2357176.25</c:v>
                </c:pt>
                <c:pt idx="66">
                  <c:v>2379192.5</c:v>
                </c:pt>
                <c:pt idx="67">
                  <c:v>2426082.5</c:v>
                </c:pt>
                <c:pt idx="68">
                  <c:v>2448470</c:v>
                </c:pt>
                <c:pt idx="69">
                  <c:v>2470857.5</c:v>
                </c:pt>
                <c:pt idx="70">
                  <c:v>2519232.5</c:v>
                </c:pt>
                <c:pt idx="71">
                  <c:v>2573991.25</c:v>
                </c:pt>
                <c:pt idx="72">
                  <c:v>2623480</c:v>
                </c:pt>
                <c:pt idx="73">
                  <c:v>2646610</c:v>
                </c:pt>
                <c:pt idx="74">
                  <c:v>2669740</c:v>
                </c:pt>
                <c:pt idx="75">
                  <c:v>2720713.75</c:v>
                </c:pt>
                <c:pt idx="76">
                  <c:v>2744215</c:v>
                </c:pt>
                <c:pt idx="77">
                  <c:v>2767716.25</c:v>
                </c:pt>
                <c:pt idx="78">
                  <c:v>2820175</c:v>
                </c:pt>
                <c:pt idx="79">
                  <c:v>2844047.5</c:v>
                </c:pt>
                <c:pt idx="80">
                  <c:v>2929620</c:v>
                </c:pt>
                <c:pt idx="81">
                  <c:v>2953863.75</c:v>
                </c:pt>
                <c:pt idx="82">
                  <c:v>2978107.4999999995</c:v>
                </c:pt>
                <c:pt idx="83">
                  <c:v>3033165.0000000005</c:v>
                </c:pt>
                <c:pt idx="84">
                  <c:v>3057780</c:v>
                </c:pt>
                <c:pt idx="85">
                  <c:v>3082395</c:v>
                </c:pt>
                <c:pt idx="86">
                  <c:v>3138937.5</c:v>
                </c:pt>
                <c:pt idx="87">
                  <c:v>3163923.7499999995</c:v>
                </c:pt>
                <c:pt idx="88">
                  <c:v>3221580.0000000005</c:v>
                </c:pt>
                <c:pt idx="89">
                  <c:v>3278937.5</c:v>
                </c:pt>
                <c:pt idx="90">
                  <c:v>3304295</c:v>
                </c:pt>
                <c:pt idx="91">
                  <c:v>3363436.25</c:v>
                </c:pt>
                <c:pt idx="92">
                  <c:v>3389164.9999999995</c:v>
                </c:pt>
                <c:pt idx="93">
                  <c:v>3414893.7500000005</c:v>
                </c:pt>
                <c:pt idx="94">
                  <c:v>3475520</c:v>
                </c:pt>
                <c:pt idx="95">
                  <c:v>3501620</c:v>
                </c:pt>
                <c:pt idx="96">
                  <c:v>3563360</c:v>
                </c:pt>
                <c:pt idx="97">
                  <c:v>3621831.2499999995</c:v>
                </c:pt>
                <c:pt idx="98">
                  <c:v>3648302.5</c:v>
                </c:pt>
                <c:pt idx="99">
                  <c:v>3711527.5</c:v>
                </c:pt>
                <c:pt idx="100">
                  <c:v>3738370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991904"/>
        <c:axId val="31999229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'5. Hotel Mengenanpasser'!$C$52</c15:sqref>
                        </c15:formulaRef>
                      </c:ext>
                    </c:extLst>
                    <c:strCache>
                      <c:ptCount val="1"/>
                      <c:pt idx="0">
                        <c:v>Umsatz/Jahr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'5. Hotel Mengenanpasser'!$A$54:$A$154</c15:sqref>
                        </c15:formulaRef>
                      </c:ext>
                    </c:extLst>
                    <c:numCache>
                      <c:formatCode>0.00%</c:formatCode>
                      <c:ptCount val="101"/>
                      <c:pt idx="0">
                        <c:v>0</c:v>
                      </c:pt>
                      <c:pt idx="1">
                        <c:v>1.2500000000000001E-2</c:v>
                      </c:pt>
                      <c:pt idx="2">
                        <c:v>2.5000000000000001E-2</c:v>
                      </c:pt>
                      <c:pt idx="3">
                        <c:v>3.7499999999999999E-2</c:v>
                      </c:pt>
                      <c:pt idx="4">
                        <c:v>0.05</c:v>
                      </c:pt>
                      <c:pt idx="5">
                        <c:v>6.25E-2</c:v>
                      </c:pt>
                      <c:pt idx="6">
                        <c:v>7.4999999999999997E-2</c:v>
                      </c:pt>
                      <c:pt idx="7">
                        <c:v>8.7499999999999994E-2</c:v>
                      </c:pt>
                      <c:pt idx="8">
                        <c:v>0.1</c:v>
                      </c:pt>
                      <c:pt idx="9">
                        <c:v>0.1125</c:v>
                      </c:pt>
                      <c:pt idx="10">
                        <c:v>0.125</c:v>
                      </c:pt>
                      <c:pt idx="11">
                        <c:v>0.13750000000000001</c:v>
                      </c:pt>
                      <c:pt idx="12">
                        <c:v>0.15</c:v>
                      </c:pt>
                      <c:pt idx="13">
                        <c:v>0.16250000000000001</c:v>
                      </c:pt>
                      <c:pt idx="14">
                        <c:v>0.17499999999999999</c:v>
                      </c:pt>
                      <c:pt idx="15">
                        <c:v>0.1875</c:v>
                      </c:pt>
                      <c:pt idx="16">
                        <c:v>0.2</c:v>
                      </c:pt>
                      <c:pt idx="17">
                        <c:v>0.21249999999999999</c:v>
                      </c:pt>
                      <c:pt idx="18">
                        <c:v>0.22500000000000001</c:v>
                      </c:pt>
                      <c:pt idx="19">
                        <c:v>0.23749999999999999</c:v>
                      </c:pt>
                      <c:pt idx="20">
                        <c:v>0.25</c:v>
                      </c:pt>
                      <c:pt idx="21">
                        <c:v>0.26250000000000001</c:v>
                      </c:pt>
                      <c:pt idx="22">
                        <c:v>0.27500000000000002</c:v>
                      </c:pt>
                      <c:pt idx="23">
                        <c:v>0.28749999999999998</c:v>
                      </c:pt>
                      <c:pt idx="24">
                        <c:v>0.3</c:v>
                      </c:pt>
                      <c:pt idx="25">
                        <c:v>0.3125</c:v>
                      </c:pt>
                      <c:pt idx="26">
                        <c:v>0.32500000000000001</c:v>
                      </c:pt>
                      <c:pt idx="27">
                        <c:v>0.33750000000000002</c:v>
                      </c:pt>
                      <c:pt idx="28">
                        <c:v>0.35</c:v>
                      </c:pt>
                      <c:pt idx="29">
                        <c:v>0.36249999999999999</c:v>
                      </c:pt>
                      <c:pt idx="30">
                        <c:v>0.375</c:v>
                      </c:pt>
                      <c:pt idx="31">
                        <c:v>0.38750000000000001</c:v>
                      </c:pt>
                      <c:pt idx="32">
                        <c:v>0.4</c:v>
                      </c:pt>
                      <c:pt idx="33">
                        <c:v>0.41249999999999998</c:v>
                      </c:pt>
                      <c:pt idx="34">
                        <c:v>0.42499999999999999</c:v>
                      </c:pt>
                      <c:pt idx="35">
                        <c:v>0.4375</c:v>
                      </c:pt>
                      <c:pt idx="36">
                        <c:v>0.45</c:v>
                      </c:pt>
                      <c:pt idx="37">
                        <c:v>0.46250000000000002</c:v>
                      </c:pt>
                      <c:pt idx="38">
                        <c:v>0.47499999999999998</c:v>
                      </c:pt>
                      <c:pt idx="39">
                        <c:v>0.48749999999999999</c:v>
                      </c:pt>
                      <c:pt idx="40">
                        <c:v>0.5</c:v>
                      </c:pt>
                      <c:pt idx="41">
                        <c:v>0.51249999999999996</c:v>
                      </c:pt>
                      <c:pt idx="42">
                        <c:v>0.52500000000000002</c:v>
                      </c:pt>
                      <c:pt idx="43">
                        <c:v>0.53749999999999998</c:v>
                      </c:pt>
                      <c:pt idx="44">
                        <c:v>0.55000000000000004</c:v>
                      </c:pt>
                      <c:pt idx="45">
                        <c:v>0.5625</c:v>
                      </c:pt>
                      <c:pt idx="46">
                        <c:v>0.57499999999999996</c:v>
                      </c:pt>
                      <c:pt idx="47">
                        <c:v>0.58750000000000002</c:v>
                      </c:pt>
                      <c:pt idx="48">
                        <c:v>0.6</c:v>
                      </c:pt>
                      <c:pt idx="49">
                        <c:v>0.61250000000000004</c:v>
                      </c:pt>
                      <c:pt idx="50">
                        <c:v>0.625</c:v>
                      </c:pt>
                      <c:pt idx="51">
                        <c:v>0.63749999999999996</c:v>
                      </c:pt>
                      <c:pt idx="52">
                        <c:v>0.65</c:v>
                      </c:pt>
                      <c:pt idx="53">
                        <c:v>0.66249999999999998</c:v>
                      </c:pt>
                      <c:pt idx="54">
                        <c:v>0.67500000000000004</c:v>
                      </c:pt>
                      <c:pt idx="55">
                        <c:v>0.6875</c:v>
                      </c:pt>
                      <c:pt idx="56">
                        <c:v>0.7</c:v>
                      </c:pt>
                      <c:pt idx="57">
                        <c:v>0.71250000000000002</c:v>
                      </c:pt>
                      <c:pt idx="58">
                        <c:v>0.72499999999999998</c:v>
                      </c:pt>
                      <c:pt idx="59">
                        <c:v>0.73750000000000004</c:v>
                      </c:pt>
                      <c:pt idx="60">
                        <c:v>0.75</c:v>
                      </c:pt>
                      <c:pt idx="61">
                        <c:v>0.76249999999999996</c:v>
                      </c:pt>
                      <c:pt idx="62">
                        <c:v>0.77500000000000002</c:v>
                      </c:pt>
                      <c:pt idx="63">
                        <c:v>0.78749999999999998</c:v>
                      </c:pt>
                      <c:pt idx="64">
                        <c:v>0.8</c:v>
                      </c:pt>
                      <c:pt idx="65">
                        <c:v>0.8125</c:v>
                      </c:pt>
                      <c:pt idx="66">
                        <c:v>0.82499999999999996</c:v>
                      </c:pt>
                      <c:pt idx="67">
                        <c:v>0.83750000000000002</c:v>
                      </c:pt>
                      <c:pt idx="68">
                        <c:v>0.85</c:v>
                      </c:pt>
                      <c:pt idx="69">
                        <c:v>0.86250000000000004</c:v>
                      </c:pt>
                      <c:pt idx="70">
                        <c:v>0.875</c:v>
                      </c:pt>
                      <c:pt idx="71">
                        <c:v>0.88749999999999996</c:v>
                      </c:pt>
                      <c:pt idx="72">
                        <c:v>0.9</c:v>
                      </c:pt>
                      <c:pt idx="73">
                        <c:v>0.91249999999999998</c:v>
                      </c:pt>
                      <c:pt idx="74">
                        <c:v>0.92500000000000004</c:v>
                      </c:pt>
                      <c:pt idx="75">
                        <c:v>0.9375</c:v>
                      </c:pt>
                      <c:pt idx="76">
                        <c:v>0.95</c:v>
                      </c:pt>
                      <c:pt idx="77">
                        <c:v>0.96250000000000002</c:v>
                      </c:pt>
                      <c:pt idx="78">
                        <c:v>0.97499999999999998</c:v>
                      </c:pt>
                      <c:pt idx="79">
                        <c:v>0.98750000000000004</c:v>
                      </c:pt>
                      <c:pt idx="80">
                        <c:v>1</c:v>
                      </c:pt>
                      <c:pt idx="81">
                        <c:v>1.0125</c:v>
                      </c:pt>
                      <c:pt idx="82">
                        <c:v>1.0249999999999999</c:v>
                      </c:pt>
                      <c:pt idx="83">
                        <c:v>1.0375000000000001</c:v>
                      </c:pt>
                      <c:pt idx="84">
                        <c:v>1.05</c:v>
                      </c:pt>
                      <c:pt idx="85">
                        <c:v>1.0625</c:v>
                      </c:pt>
                      <c:pt idx="86">
                        <c:v>1.075</c:v>
                      </c:pt>
                      <c:pt idx="87">
                        <c:v>1.0874999999999999</c:v>
                      </c:pt>
                      <c:pt idx="88">
                        <c:v>1.1000000000000001</c:v>
                      </c:pt>
                      <c:pt idx="89">
                        <c:v>1.1125</c:v>
                      </c:pt>
                      <c:pt idx="90">
                        <c:v>1.125</c:v>
                      </c:pt>
                      <c:pt idx="91">
                        <c:v>1.1375</c:v>
                      </c:pt>
                      <c:pt idx="92">
                        <c:v>1.1499999999999999</c:v>
                      </c:pt>
                      <c:pt idx="93">
                        <c:v>1.1625000000000001</c:v>
                      </c:pt>
                      <c:pt idx="94">
                        <c:v>1.175</c:v>
                      </c:pt>
                      <c:pt idx="95">
                        <c:v>1.1875</c:v>
                      </c:pt>
                      <c:pt idx="96">
                        <c:v>1.2</c:v>
                      </c:pt>
                      <c:pt idx="97">
                        <c:v>1.2124999999999999</c:v>
                      </c:pt>
                      <c:pt idx="98">
                        <c:v>1.2250000000000001</c:v>
                      </c:pt>
                      <c:pt idx="99">
                        <c:v>1.2375</c:v>
                      </c:pt>
                      <c:pt idx="100">
                        <c:v>1.25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'5. Hotel Mengenanpasser'!$C$54:$C$153</c15:sqref>
                        </c15:formulaRef>
                      </c:ext>
                    </c:extLst>
                    <c:numCache>
                      <c:formatCode>#,##0\ _€</c:formatCode>
                      <c:ptCount val="100"/>
                      <c:pt idx="0">
                        <c:v>0</c:v>
                      </c:pt>
                      <c:pt idx="1">
                        <c:v>37125</c:v>
                      </c:pt>
                      <c:pt idx="2">
                        <c:v>74250</c:v>
                      </c:pt>
                      <c:pt idx="3">
                        <c:v>111375</c:v>
                      </c:pt>
                      <c:pt idx="4">
                        <c:v>148500</c:v>
                      </c:pt>
                      <c:pt idx="5">
                        <c:v>185625</c:v>
                      </c:pt>
                      <c:pt idx="6">
                        <c:v>222750</c:v>
                      </c:pt>
                      <c:pt idx="7">
                        <c:v>259875</c:v>
                      </c:pt>
                      <c:pt idx="8">
                        <c:v>297000</c:v>
                      </c:pt>
                      <c:pt idx="9">
                        <c:v>334125</c:v>
                      </c:pt>
                      <c:pt idx="10">
                        <c:v>371250</c:v>
                      </c:pt>
                      <c:pt idx="11">
                        <c:v>408375.00000000006</c:v>
                      </c:pt>
                      <c:pt idx="12">
                        <c:v>445500</c:v>
                      </c:pt>
                      <c:pt idx="13">
                        <c:v>482625</c:v>
                      </c:pt>
                      <c:pt idx="14">
                        <c:v>519750</c:v>
                      </c:pt>
                      <c:pt idx="15">
                        <c:v>556875</c:v>
                      </c:pt>
                      <c:pt idx="16">
                        <c:v>594000</c:v>
                      </c:pt>
                      <c:pt idx="17">
                        <c:v>631125</c:v>
                      </c:pt>
                      <c:pt idx="18">
                        <c:v>668250</c:v>
                      </c:pt>
                      <c:pt idx="19">
                        <c:v>705375</c:v>
                      </c:pt>
                      <c:pt idx="20">
                        <c:v>742500</c:v>
                      </c:pt>
                      <c:pt idx="21">
                        <c:v>779625</c:v>
                      </c:pt>
                      <c:pt idx="22">
                        <c:v>816750.00000000012</c:v>
                      </c:pt>
                      <c:pt idx="23">
                        <c:v>853874.99999999988</c:v>
                      </c:pt>
                      <c:pt idx="24">
                        <c:v>891000</c:v>
                      </c:pt>
                      <c:pt idx="25">
                        <c:v>928125</c:v>
                      </c:pt>
                      <c:pt idx="26">
                        <c:v>965250</c:v>
                      </c:pt>
                      <c:pt idx="27">
                        <c:v>1002375</c:v>
                      </c:pt>
                      <c:pt idx="28">
                        <c:v>1039500</c:v>
                      </c:pt>
                      <c:pt idx="29">
                        <c:v>1076625</c:v>
                      </c:pt>
                      <c:pt idx="30">
                        <c:v>1113750</c:v>
                      </c:pt>
                      <c:pt idx="31">
                        <c:v>1150875</c:v>
                      </c:pt>
                      <c:pt idx="32">
                        <c:v>1188000</c:v>
                      </c:pt>
                      <c:pt idx="33">
                        <c:v>1225125</c:v>
                      </c:pt>
                      <c:pt idx="34">
                        <c:v>1262250</c:v>
                      </c:pt>
                      <c:pt idx="35">
                        <c:v>1299375</c:v>
                      </c:pt>
                      <c:pt idx="36">
                        <c:v>1336500</c:v>
                      </c:pt>
                      <c:pt idx="37">
                        <c:v>1373625</c:v>
                      </c:pt>
                      <c:pt idx="38">
                        <c:v>1410750</c:v>
                      </c:pt>
                      <c:pt idx="39">
                        <c:v>1447875</c:v>
                      </c:pt>
                      <c:pt idx="40">
                        <c:v>1485000</c:v>
                      </c:pt>
                      <c:pt idx="41">
                        <c:v>1522124.9999999998</c:v>
                      </c:pt>
                      <c:pt idx="42">
                        <c:v>1559250</c:v>
                      </c:pt>
                      <c:pt idx="43">
                        <c:v>1596375</c:v>
                      </c:pt>
                      <c:pt idx="44">
                        <c:v>1633500.0000000002</c:v>
                      </c:pt>
                      <c:pt idx="45">
                        <c:v>1670625</c:v>
                      </c:pt>
                      <c:pt idx="46">
                        <c:v>1707749.9999999998</c:v>
                      </c:pt>
                      <c:pt idx="47">
                        <c:v>1744875</c:v>
                      </c:pt>
                      <c:pt idx="48">
                        <c:v>1782000</c:v>
                      </c:pt>
                      <c:pt idx="49">
                        <c:v>1819125.0000000002</c:v>
                      </c:pt>
                      <c:pt idx="50">
                        <c:v>1856250</c:v>
                      </c:pt>
                      <c:pt idx="51">
                        <c:v>1893374.9999999998</c:v>
                      </c:pt>
                      <c:pt idx="52">
                        <c:v>1930500</c:v>
                      </c:pt>
                      <c:pt idx="53">
                        <c:v>1967625</c:v>
                      </c:pt>
                      <c:pt idx="54">
                        <c:v>2004750</c:v>
                      </c:pt>
                      <c:pt idx="55">
                        <c:v>2041875</c:v>
                      </c:pt>
                      <c:pt idx="56">
                        <c:v>2079000</c:v>
                      </c:pt>
                      <c:pt idx="57">
                        <c:v>2116125</c:v>
                      </c:pt>
                      <c:pt idx="58">
                        <c:v>2153250</c:v>
                      </c:pt>
                      <c:pt idx="59">
                        <c:v>2190375</c:v>
                      </c:pt>
                      <c:pt idx="60">
                        <c:v>2227500</c:v>
                      </c:pt>
                      <c:pt idx="61">
                        <c:v>2264625</c:v>
                      </c:pt>
                      <c:pt idx="62">
                        <c:v>2301750</c:v>
                      </c:pt>
                      <c:pt idx="63">
                        <c:v>2338875</c:v>
                      </c:pt>
                      <c:pt idx="64">
                        <c:v>2376000</c:v>
                      </c:pt>
                      <c:pt idx="65">
                        <c:v>2413125</c:v>
                      </c:pt>
                      <c:pt idx="66">
                        <c:v>2450250</c:v>
                      </c:pt>
                      <c:pt idx="67">
                        <c:v>2487375</c:v>
                      </c:pt>
                      <c:pt idx="68">
                        <c:v>2524500</c:v>
                      </c:pt>
                      <c:pt idx="69">
                        <c:v>2561625</c:v>
                      </c:pt>
                      <c:pt idx="70">
                        <c:v>2598750</c:v>
                      </c:pt>
                      <c:pt idx="71">
                        <c:v>2635875</c:v>
                      </c:pt>
                      <c:pt idx="72">
                        <c:v>2673000</c:v>
                      </c:pt>
                      <c:pt idx="73">
                        <c:v>2710125</c:v>
                      </c:pt>
                      <c:pt idx="74">
                        <c:v>2747250</c:v>
                      </c:pt>
                      <c:pt idx="75">
                        <c:v>2784375</c:v>
                      </c:pt>
                      <c:pt idx="76">
                        <c:v>2821500</c:v>
                      </c:pt>
                      <c:pt idx="77">
                        <c:v>2858625</c:v>
                      </c:pt>
                      <c:pt idx="78">
                        <c:v>2895750</c:v>
                      </c:pt>
                      <c:pt idx="79">
                        <c:v>2932875</c:v>
                      </c:pt>
                      <c:pt idx="80">
                        <c:v>2970000</c:v>
                      </c:pt>
                      <c:pt idx="81">
                        <c:v>3007125</c:v>
                      </c:pt>
                      <c:pt idx="82">
                        <c:v>3044249.9999999995</c:v>
                      </c:pt>
                      <c:pt idx="83">
                        <c:v>3081375.0000000005</c:v>
                      </c:pt>
                      <c:pt idx="84">
                        <c:v>3118500</c:v>
                      </c:pt>
                      <c:pt idx="85">
                        <c:v>3155625</c:v>
                      </c:pt>
                      <c:pt idx="86">
                        <c:v>3192750</c:v>
                      </c:pt>
                      <c:pt idx="87">
                        <c:v>3229874.9999999995</c:v>
                      </c:pt>
                      <c:pt idx="88">
                        <c:v>3267000.0000000005</c:v>
                      </c:pt>
                      <c:pt idx="89">
                        <c:v>3304125</c:v>
                      </c:pt>
                      <c:pt idx="90">
                        <c:v>3341250</c:v>
                      </c:pt>
                      <c:pt idx="91">
                        <c:v>3378375</c:v>
                      </c:pt>
                      <c:pt idx="92">
                        <c:v>3415499.9999999995</c:v>
                      </c:pt>
                      <c:pt idx="93">
                        <c:v>3452625.0000000005</c:v>
                      </c:pt>
                      <c:pt idx="94">
                        <c:v>3489750</c:v>
                      </c:pt>
                      <c:pt idx="95">
                        <c:v>3526875</c:v>
                      </c:pt>
                      <c:pt idx="96">
                        <c:v>3564000</c:v>
                      </c:pt>
                      <c:pt idx="97">
                        <c:v>3601124.9999999995</c:v>
                      </c:pt>
                      <c:pt idx="98">
                        <c:v>3638250.0000000005</c:v>
                      </c:pt>
                      <c:pt idx="99">
                        <c:v>3675375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 Hotel Mengenanpasser'!$B$52</c15:sqref>
                        </c15:formulaRef>
                      </c:ext>
                    </c:extLst>
                    <c:strCache>
                      <c:ptCount val="1"/>
                      <c:pt idx="0">
                        <c:v>Gewinn/Jahr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 Hotel Mengenanpasser'!$A$54:$A$154</c15:sqref>
                        </c15:formulaRef>
                      </c:ext>
                    </c:extLst>
                    <c:numCache>
                      <c:formatCode>0.00%</c:formatCode>
                      <c:ptCount val="101"/>
                      <c:pt idx="0">
                        <c:v>0</c:v>
                      </c:pt>
                      <c:pt idx="1">
                        <c:v>1.2500000000000001E-2</c:v>
                      </c:pt>
                      <c:pt idx="2">
                        <c:v>2.5000000000000001E-2</c:v>
                      </c:pt>
                      <c:pt idx="3">
                        <c:v>3.7499999999999999E-2</c:v>
                      </c:pt>
                      <c:pt idx="4">
                        <c:v>0.05</c:v>
                      </c:pt>
                      <c:pt idx="5">
                        <c:v>6.25E-2</c:v>
                      </c:pt>
                      <c:pt idx="6">
                        <c:v>7.4999999999999997E-2</c:v>
                      </c:pt>
                      <c:pt idx="7">
                        <c:v>8.7499999999999994E-2</c:v>
                      </c:pt>
                      <c:pt idx="8">
                        <c:v>0.1</c:v>
                      </c:pt>
                      <c:pt idx="9">
                        <c:v>0.1125</c:v>
                      </c:pt>
                      <c:pt idx="10">
                        <c:v>0.125</c:v>
                      </c:pt>
                      <c:pt idx="11">
                        <c:v>0.13750000000000001</c:v>
                      </c:pt>
                      <c:pt idx="12">
                        <c:v>0.15</c:v>
                      </c:pt>
                      <c:pt idx="13">
                        <c:v>0.16250000000000001</c:v>
                      </c:pt>
                      <c:pt idx="14">
                        <c:v>0.17499999999999999</c:v>
                      </c:pt>
                      <c:pt idx="15">
                        <c:v>0.1875</c:v>
                      </c:pt>
                      <c:pt idx="16">
                        <c:v>0.2</c:v>
                      </c:pt>
                      <c:pt idx="17">
                        <c:v>0.21249999999999999</c:v>
                      </c:pt>
                      <c:pt idx="18">
                        <c:v>0.22500000000000001</c:v>
                      </c:pt>
                      <c:pt idx="19">
                        <c:v>0.23749999999999999</c:v>
                      </c:pt>
                      <c:pt idx="20">
                        <c:v>0.25</c:v>
                      </c:pt>
                      <c:pt idx="21">
                        <c:v>0.26250000000000001</c:v>
                      </c:pt>
                      <c:pt idx="22">
                        <c:v>0.27500000000000002</c:v>
                      </c:pt>
                      <c:pt idx="23">
                        <c:v>0.28749999999999998</c:v>
                      </c:pt>
                      <c:pt idx="24">
                        <c:v>0.3</c:v>
                      </c:pt>
                      <c:pt idx="25">
                        <c:v>0.3125</c:v>
                      </c:pt>
                      <c:pt idx="26">
                        <c:v>0.32500000000000001</c:v>
                      </c:pt>
                      <c:pt idx="27">
                        <c:v>0.33750000000000002</c:v>
                      </c:pt>
                      <c:pt idx="28">
                        <c:v>0.35</c:v>
                      </c:pt>
                      <c:pt idx="29">
                        <c:v>0.36249999999999999</c:v>
                      </c:pt>
                      <c:pt idx="30">
                        <c:v>0.375</c:v>
                      </c:pt>
                      <c:pt idx="31">
                        <c:v>0.38750000000000001</c:v>
                      </c:pt>
                      <c:pt idx="32">
                        <c:v>0.4</c:v>
                      </c:pt>
                      <c:pt idx="33">
                        <c:v>0.41249999999999998</c:v>
                      </c:pt>
                      <c:pt idx="34">
                        <c:v>0.42499999999999999</c:v>
                      </c:pt>
                      <c:pt idx="35">
                        <c:v>0.4375</c:v>
                      </c:pt>
                      <c:pt idx="36">
                        <c:v>0.45</c:v>
                      </c:pt>
                      <c:pt idx="37">
                        <c:v>0.46250000000000002</c:v>
                      </c:pt>
                      <c:pt idx="38">
                        <c:v>0.47499999999999998</c:v>
                      </c:pt>
                      <c:pt idx="39">
                        <c:v>0.48749999999999999</c:v>
                      </c:pt>
                      <c:pt idx="40">
                        <c:v>0.5</c:v>
                      </c:pt>
                      <c:pt idx="41">
                        <c:v>0.51249999999999996</c:v>
                      </c:pt>
                      <c:pt idx="42">
                        <c:v>0.52500000000000002</c:v>
                      </c:pt>
                      <c:pt idx="43">
                        <c:v>0.53749999999999998</c:v>
                      </c:pt>
                      <c:pt idx="44">
                        <c:v>0.55000000000000004</c:v>
                      </c:pt>
                      <c:pt idx="45">
                        <c:v>0.5625</c:v>
                      </c:pt>
                      <c:pt idx="46">
                        <c:v>0.57499999999999996</c:v>
                      </c:pt>
                      <c:pt idx="47">
                        <c:v>0.58750000000000002</c:v>
                      </c:pt>
                      <c:pt idx="48">
                        <c:v>0.6</c:v>
                      </c:pt>
                      <c:pt idx="49">
                        <c:v>0.61250000000000004</c:v>
                      </c:pt>
                      <c:pt idx="50">
                        <c:v>0.625</c:v>
                      </c:pt>
                      <c:pt idx="51">
                        <c:v>0.63749999999999996</c:v>
                      </c:pt>
                      <c:pt idx="52">
                        <c:v>0.65</c:v>
                      </c:pt>
                      <c:pt idx="53">
                        <c:v>0.66249999999999998</c:v>
                      </c:pt>
                      <c:pt idx="54">
                        <c:v>0.67500000000000004</c:v>
                      </c:pt>
                      <c:pt idx="55">
                        <c:v>0.6875</c:v>
                      </c:pt>
                      <c:pt idx="56">
                        <c:v>0.7</c:v>
                      </c:pt>
                      <c:pt idx="57">
                        <c:v>0.71250000000000002</c:v>
                      </c:pt>
                      <c:pt idx="58">
                        <c:v>0.72499999999999998</c:v>
                      </c:pt>
                      <c:pt idx="59">
                        <c:v>0.73750000000000004</c:v>
                      </c:pt>
                      <c:pt idx="60">
                        <c:v>0.75</c:v>
                      </c:pt>
                      <c:pt idx="61">
                        <c:v>0.76249999999999996</c:v>
                      </c:pt>
                      <c:pt idx="62">
                        <c:v>0.77500000000000002</c:v>
                      </c:pt>
                      <c:pt idx="63">
                        <c:v>0.78749999999999998</c:v>
                      </c:pt>
                      <c:pt idx="64">
                        <c:v>0.8</c:v>
                      </c:pt>
                      <c:pt idx="65">
                        <c:v>0.8125</c:v>
                      </c:pt>
                      <c:pt idx="66">
                        <c:v>0.82499999999999996</c:v>
                      </c:pt>
                      <c:pt idx="67">
                        <c:v>0.83750000000000002</c:v>
                      </c:pt>
                      <c:pt idx="68">
                        <c:v>0.85</c:v>
                      </c:pt>
                      <c:pt idx="69">
                        <c:v>0.86250000000000004</c:v>
                      </c:pt>
                      <c:pt idx="70">
                        <c:v>0.875</c:v>
                      </c:pt>
                      <c:pt idx="71">
                        <c:v>0.88749999999999996</c:v>
                      </c:pt>
                      <c:pt idx="72">
                        <c:v>0.9</c:v>
                      </c:pt>
                      <c:pt idx="73">
                        <c:v>0.91249999999999998</c:v>
                      </c:pt>
                      <c:pt idx="74">
                        <c:v>0.92500000000000004</c:v>
                      </c:pt>
                      <c:pt idx="75">
                        <c:v>0.9375</c:v>
                      </c:pt>
                      <c:pt idx="76">
                        <c:v>0.95</c:v>
                      </c:pt>
                      <c:pt idx="77">
                        <c:v>0.96250000000000002</c:v>
                      </c:pt>
                      <c:pt idx="78">
                        <c:v>0.97499999999999998</c:v>
                      </c:pt>
                      <c:pt idx="79">
                        <c:v>0.98750000000000004</c:v>
                      </c:pt>
                      <c:pt idx="80">
                        <c:v>1</c:v>
                      </c:pt>
                      <c:pt idx="81">
                        <c:v>1.0125</c:v>
                      </c:pt>
                      <c:pt idx="82">
                        <c:v>1.0249999999999999</c:v>
                      </c:pt>
                      <c:pt idx="83">
                        <c:v>1.0375000000000001</c:v>
                      </c:pt>
                      <c:pt idx="84">
                        <c:v>1.05</c:v>
                      </c:pt>
                      <c:pt idx="85">
                        <c:v>1.0625</c:v>
                      </c:pt>
                      <c:pt idx="86">
                        <c:v>1.075</c:v>
                      </c:pt>
                      <c:pt idx="87">
                        <c:v>1.0874999999999999</c:v>
                      </c:pt>
                      <c:pt idx="88">
                        <c:v>1.1000000000000001</c:v>
                      </c:pt>
                      <c:pt idx="89">
                        <c:v>1.1125</c:v>
                      </c:pt>
                      <c:pt idx="90">
                        <c:v>1.125</c:v>
                      </c:pt>
                      <c:pt idx="91">
                        <c:v>1.1375</c:v>
                      </c:pt>
                      <c:pt idx="92">
                        <c:v>1.1499999999999999</c:v>
                      </c:pt>
                      <c:pt idx="93">
                        <c:v>1.1625000000000001</c:v>
                      </c:pt>
                      <c:pt idx="94">
                        <c:v>1.175</c:v>
                      </c:pt>
                      <c:pt idx="95">
                        <c:v>1.1875</c:v>
                      </c:pt>
                      <c:pt idx="96">
                        <c:v>1.2</c:v>
                      </c:pt>
                      <c:pt idx="97">
                        <c:v>1.2124999999999999</c:v>
                      </c:pt>
                      <c:pt idx="98">
                        <c:v>1.2250000000000001</c:v>
                      </c:pt>
                      <c:pt idx="99">
                        <c:v>1.2375</c:v>
                      </c:pt>
                      <c:pt idx="100">
                        <c:v>1.25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 Hotel Mengenanpasser'!$B$54:$B$153</c15:sqref>
                        </c15:formulaRef>
                      </c:ext>
                    </c:extLst>
                    <c:numCache>
                      <c:formatCode>#,##0\ _€</c:formatCode>
                      <c:ptCount val="100"/>
                      <c:pt idx="0">
                        <c:v>-670120</c:v>
                      </c:pt>
                      <c:pt idx="1">
                        <c:v>-678101.25</c:v>
                      </c:pt>
                      <c:pt idx="2">
                        <c:v>-654082.5</c:v>
                      </c:pt>
                      <c:pt idx="3">
                        <c:v>-631177.5</c:v>
                      </c:pt>
                      <c:pt idx="4">
                        <c:v>-607530</c:v>
                      </c:pt>
                      <c:pt idx="5">
                        <c:v>-583882.5</c:v>
                      </c:pt>
                      <c:pt idx="6">
                        <c:v>-562462.5</c:v>
                      </c:pt>
                      <c:pt idx="7">
                        <c:v>-539186.25</c:v>
                      </c:pt>
                      <c:pt idx="8">
                        <c:v>-518880</c:v>
                      </c:pt>
                      <c:pt idx="9">
                        <c:v>-527975</c:v>
                      </c:pt>
                      <c:pt idx="10">
                        <c:v>-505070</c:v>
                      </c:pt>
                      <c:pt idx="11">
                        <c:v>-486248.74999999994</c:v>
                      </c:pt>
                      <c:pt idx="12">
                        <c:v>-463715</c:v>
                      </c:pt>
                      <c:pt idx="13">
                        <c:v>-441181.25</c:v>
                      </c:pt>
                      <c:pt idx="14">
                        <c:v>-423845</c:v>
                      </c:pt>
                      <c:pt idx="15">
                        <c:v>-401682.5</c:v>
                      </c:pt>
                      <c:pt idx="16">
                        <c:v>-385460</c:v>
                      </c:pt>
                      <c:pt idx="17">
                        <c:v>-363668.75</c:v>
                      </c:pt>
                      <c:pt idx="18">
                        <c:v>-373877.5</c:v>
                      </c:pt>
                      <c:pt idx="19">
                        <c:v>-359140</c:v>
                      </c:pt>
                      <c:pt idx="20">
                        <c:v>-337720</c:v>
                      </c:pt>
                      <c:pt idx="21">
                        <c:v>-316300</c:v>
                      </c:pt>
                      <c:pt idx="22">
                        <c:v>-303047.49999999988</c:v>
                      </c:pt>
                      <c:pt idx="23">
                        <c:v>-281998.75000000012</c:v>
                      </c:pt>
                      <c:pt idx="24">
                        <c:v>-269860</c:v>
                      </c:pt>
                      <c:pt idx="25">
                        <c:v>-249182.5</c:v>
                      </c:pt>
                      <c:pt idx="26">
                        <c:v>-228505</c:v>
                      </c:pt>
                      <c:pt idx="27">
                        <c:v>-249851.25</c:v>
                      </c:pt>
                      <c:pt idx="28">
                        <c:v>-229545</c:v>
                      </c:pt>
                      <c:pt idx="29">
                        <c:v>-209238.75</c:v>
                      </c:pt>
                      <c:pt idx="30">
                        <c:v>-200070</c:v>
                      </c:pt>
                      <c:pt idx="31">
                        <c:v>-180135</c:v>
                      </c:pt>
                      <c:pt idx="32">
                        <c:v>-172080</c:v>
                      </c:pt>
                      <c:pt idx="33">
                        <c:v>-152516.25</c:v>
                      </c:pt>
                      <c:pt idx="34">
                        <c:v>-132952.5</c:v>
                      </c:pt>
                      <c:pt idx="35">
                        <c:v>-126382.5</c:v>
                      </c:pt>
                      <c:pt idx="36">
                        <c:v>-139190</c:v>
                      </c:pt>
                      <c:pt idx="37">
                        <c:v>-119997.5</c:v>
                      </c:pt>
                      <c:pt idx="38">
                        <c:v>-114912.5</c:v>
                      </c:pt>
                      <c:pt idx="39">
                        <c:v>-96091.25</c:v>
                      </c:pt>
                      <c:pt idx="40">
                        <c:v>-92120</c:v>
                      </c:pt>
                      <c:pt idx="41">
                        <c:v>-73670.000000000233</c:v>
                      </c:pt>
                      <c:pt idx="42">
                        <c:v>-55220</c:v>
                      </c:pt>
                      <c:pt idx="43">
                        <c:v>-52733.75</c:v>
                      </c:pt>
                      <c:pt idx="44">
                        <c:v>-34654.999999999767</c:v>
                      </c:pt>
                      <c:pt idx="45">
                        <c:v>-48576.25</c:v>
                      </c:pt>
                      <c:pt idx="46">
                        <c:v>-47575.000000000233</c:v>
                      </c:pt>
                      <c:pt idx="47">
                        <c:v>-29867.5</c:v>
                      </c:pt>
                      <c:pt idx="48">
                        <c:v>-29980</c:v>
                      </c:pt>
                      <c:pt idx="49">
                        <c:v>-12643.749999999767</c:v>
                      </c:pt>
                      <c:pt idx="50">
                        <c:v>4692.5</c:v>
                      </c:pt>
                      <c:pt idx="51">
                        <c:v>3094.9999999997672</c:v>
                      </c:pt>
                      <c:pt idx="52">
                        <c:v>20060</c:v>
                      </c:pt>
                      <c:pt idx="53">
                        <c:v>5025</c:v>
                      </c:pt>
                      <c:pt idx="54">
                        <c:v>1942.5</c:v>
                      </c:pt>
                      <c:pt idx="55">
                        <c:v>18536.25</c:v>
                      </c:pt>
                      <c:pt idx="56">
                        <c:v>14340</c:v>
                      </c:pt>
                      <c:pt idx="57">
                        <c:v>30562.5</c:v>
                      </c:pt>
                      <c:pt idx="58">
                        <c:v>46785</c:v>
                      </c:pt>
                      <c:pt idx="59">
                        <c:v>41103.75</c:v>
                      </c:pt>
                      <c:pt idx="60">
                        <c:v>56955</c:v>
                      </c:pt>
                      <c:pt idx="61">
                        <c:v>72806.25</c:v>
                      </c:pt>
                      <c:pt idx="62">
                        <c:v>33640</c:v>
                      </c:pt>
                      <c:pt idx="63">
                        <c:v>49120</c:v>
                      </c:pt>
                      <c:pt idx="64">
                        <c:v>40840</c:v>
                      </c:pt>
                      <c:pt idx="65">
                        <c:v>55948.75</c:v>
                      </c:pt>
                      <c:pt idx="66">
                        <c:v>71057.5</c:v>
                      </c:pt>
                      <c:pt idx="67">
                        <c:v>61292.5</c:v>
                      </c:pt>
                      <c:pt idx="68">
                        <c:v>76030</c:v>
                      </c:pt>
                      <c:pt idx="69">
                        <c:v>90767.5</c:v>
                      </c:pt>
                      <c:pt idx="70">
                        <c:v>79517.5</c:v>
                      </c:pt>
                      <c:pt idx="71">
                        <c:v>61883.75</c:v>
                      </c:pt>
                      <c:pt idx="72">
                        <c:v>49520</c:v>
                      </c:pt>
                      <c:pt idx="73">
                        <c:v>63515</c:v>
                      </c:pt>
                      <c:pt idx="74">
                        <c:v>77510</c:v>
                      </c:pt>
                      <c:pt idx="75">
                        <c:v>63661.25</c:v>
                      </c:pt>
                      <c:pt idx="76">
                        <c:v>77285</c:v>
                      </c:pt>
                      <c:pt idx="77">
                        <c:v>90908.75</c:v>
                      </c:pt>
                      <c:pt idx="78">
                        <c:v>75575</c:v>
                      </c:pt>
                      <c:pt idx="79">
                        <c:v>88827.5</c:v>
                      </c:pt>
                      <c:pt idx="80">
                        <c:v>40380</c:v>
                      </c:pt>
                      <c:pt idx="81">
                        <c:v>53261.25</c:v>
                      </c:pt>
                      <c:pt idx="82">
                        <c:v>66142.5</c:v>
                      </c:pt>
                      <c:pt idx="83">
                        <c:v>48210</c:v>
                      </c:pt>
                      <c:pt idx="84">
                        <c:v>60720</c:v>
                      </c:pt>
                      <c:pt idx="85">
                        <c:v>73230</c:v>
                      </c:pt>
                      <c:pt idx="86">
                        <c:v>53812.5</c:v>
                      </c:pt>
                      <c:pt idx="87">
                        <c:v>65951.25</c:v>
                      </c:pt>
                      <c:pt idx="88">
                        <c:v>45420</c:v>
                      </c:pt>
                      <c:pt idx="89">
                        <c:v>25187.5</c:v>
                      </c:pt>
                      <c:pt idx="90">
                        <c:v>36955</c:v>
                      </c:pt>
                      <c:pt idx="91">
                        <c:v>14938.75</c:v>
                      </c:pt>
                      <c:pt idx="92">
                        <c:v>26335</c:v>
                      </c:pt>
                      <c:pt idx="93">
                        <c:v>37731.25</c:v>
                      </c:pt>
                      <c:pt idx="94">
                        <c:v>14230</c:v>
                      </c:pt>
                      <c:pt idx="95">
                        <c:v>25255</c:v>
                      </c:pt>
                      <c:pt idx="96">
                        <c:v>640</c:v>
                      </c:pt>
                      <c:pt idx="97">
                        <c:v>-20706.25</c:v>
                      </c:pt>
                      <c:pt idx="98">
                        <c:v>-10052.499999999534</c:v>
                      </c:pt>
                      <c:pt idx="99">
                        <c:v>-36152.5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319991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 i="0" baseline="0"/>
                  <a:t>Durchschnittliche Hotel-Auslastung in Prozent</a:t>
                </a:r>
              </a:p>
            </c:rich>
          </c:tx>
          <c:layout>
            <c:manualLayout>
              <c:xMode val="edge"/>
              <c:yMode val="edge"/>
              <c:x val="0.29995620603921685"/>
              <c:y val="0.84904790901137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99922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19992296"/>
        <c:scaling>
          <c:orientation val="minMax"/>
          <c:max val="37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9991904"/>
        <c:crosses val="autoZero"/>
        <c:crossBetween val="midCat"/>
        <c:majorUnit val="25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>
                <a:solidFill>
                  <a:sysClr val="windowText" lastClr="000000"/>
                </a:solidFill>
              </a:rPr>
              <a:t>Geschäftsmodell-Optimierung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273409485786108"/>
          <c:y val="0.13258270040958967"/>
          <c:w val="0.80775550943456009"/>
          <c:h val="0.76062506895922777"/>
        </c:manualLayout>
      </c:layout>
      <c:lineChart>
        <c:grouping val="standard"/>
        <c:varyColors val="0"/>
        <c:ser>
          <c:idx val="0"/>
          <c:order val="0"/>
          <c:tx>
            <c:strRef>
              <c:f>'5. Hotel Mengenanpasser'!$B$52</c:f>
              <c:strCache>
                <c:ptCount val="1"/>
                <c:pt idx="0">
                  <c:v>Gewinn/Jahr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'5. Hotel Mengenanpasser'!$A$53:$A$154</c15:sqref>
                  </c15:fullRef>
                </c:ext>
              </c:extLst>
              <c:f>'5. Hotel Mengenanpasser'!$A$54:$A$154</c:f>
              <c:numCache>
                <c:formatCode>0.00%</c:formatCode>
                <c:ptCount val="101"/>
                <c:pt idx="0">
                  <c:v>0</c:v>
                </c:pt>
                <c:pt idx="1">
                  <c:v>1.2500000000000001E-2</c:v>
                </c:pt>
                <c:pt idx="2">
                  <c:v>2.5000000000000001E-2</c:v>
                </c:pt>
                <c:pt idx="3">
                  <c:v>3.7499999999999999E-2</c:v>
                </c:pt>
                <c:pt idx="4">
                  <c:v>0.05</c:v>
                </c:pt>
                <c:pt idx="5">
                  <c:v>6.25E-2</c:v>
                </c:pt>
                <c:pt idx="6">
                  <c:v>7.4999999999999997E-2</c:v>
                </c:pt>
                <c:pt idx="7">
                  <c:v>8.7499999999999994E-2</c:v>
                </c:pt>
                <c:pt idx="8">
                  <c:v>0.1</c:v>
                </c:pt>
                <c:pt idx="9">
                  <c:v>0.1125</c:v>
                </c:pt>
                <c:pt idx="10">
                  <c:v>0.125</c:v>
                </c:pt>
                <c:pt idx="11">
                  <c:v>0.13750000000000001</c:v>
                </c:pt>
                <c:pt idx="12">
                  <c:v>0.15</c:v>
                </c:pt>
                <c:pt idx="13">
                  <c:v>0.16250000000000001</c:v>
                </c:pt>
                <c:pt idx="14">
                  <c:v>0.17499999999999999</c:v>
                </c:pt>
                <c:pt idx="15">
                  <c:v>0.1875</c:v>
                </c:pt>
                <c:pt idx="16">
                  <c:v>0.2</c:v>
                </c:pt>
                <c:pt idx="17">
                  <c:v>0.21249999999999999</c:v>
                </c:pt>
                <c:pt idx="18">
                  <c:v>0.22500000000000001</c:v>
                </c:pt>
                <c:pt idx="19">
                  <c:v>0.23749999999999999</c:v>
                </c:pt>
                <c:pt idx="20">
                  <c:v>0.25</c:v>
                </c:pt>
                <c:pt idx="21">
                  <c:v>0.26250000000000001</c:v>
                </c:pt>
                <c:pt idx="22">
                  <c:v>0.27500000000000002</c:v>
                </c:pt>
                <c:pt idx="23">
                  <c:v>0.28749999999999998</c:v>
                </c:pt>
                <c:pt idx="24">
                  <c:v>0.3</c:v>
                </c:pt>
                <c:pt idx="25">
                  <c:v>0.3125</c:v>
                </c:pt>
                <c:pt idx="26">
                  <c:v>0.32500000000000001</c:v>
                </c:pt>
                <c:pt idx="27">
                  <c:v>0.33750000000000002</c:v>
                </c:pt>
                <c:pt idx="28">
                  <c:v>0.35</c:v>
                </c:pt>
                <c:pt idx="29">
                  <c:v>0.36249999999999999</c:v>
                </c:pt>
                <c:pt idx="30">
                  <c:v>0.375</c:v>
                </c:pt>
                <c:pt idx="31">
                  <c:v>0.38750000000000001</c:v>
                </c:pt>
                <c:pt idx="32">
                  <c:v>0.4</c:v>
                </c:pt>
                <c:pt idx="33">
                  <c:v>0.41249999999999998</c:v>
                </c:pt>
                <c:pt idx="34">
                  <c:v>0.42499999999999999</c:v>
                </c:pt>
                <c:pt idx="35">
                  <c:v>0.4375</c:v>
                </c:pt>
                <c:pt idx="36">
                  <c:v>0.45</c:v>
                </c:pt>
                <c:pt idx="37">
                  <c:v>0.46250000000000002</c:v>
                </c:pt>
                <c:pt idx="38">
                  <c:v>0.47499999999999998</c:v>
                </c:pt>
                <c:pt idx="39">
                  <c:v>0.48749999999999999</c:v>
                </c:pt>
                <c:pt idx="40">
                  <c:v>0.5</c:v>
                </c:pt>
                <c:pt idx="41">
                  <c:v>0.51249999999999996</c:v>
                </c:pt>
                <c:pt idx="42">
                  <c:v>0.52500000000000002</c:v>
                </c:pt>
                <c:pt idx="43">
                  <c:v>0.53749999999999998</c:v>
                </c:pt>
                <c:pt idx="44">
                  <c:v>0.55000000000000004</c:v>
                </c:pt>
                <c:pt idx="45">
                  <c:v>0.5625</c:v>
                </c:pt>
                <c:pt idx="46">
                  <c:v>0.57499999999999996</c:v>
                </c:pt>
                <c:pt idx="47">
                  <c:v>0.58750000000000002</c:v>
                </c:pt>
                <c:pt idx="48">
                  <c:v>0.6</c:v>
                </c:pt>
                <c:pt idx="49">
                  <c:v>0.61250000000000004</c:v>
                </c:pt>
                <c:pt idx="50">
                  <c:v>0.625</c:v>
                </c:pt>
                <c:pt idx="51">
                  <c:v>0.63749999999999996</c:v>
                </c:pt>
                <c:pt idx="52">
                  <c:v>0.65</c:v>
                </c:pt>
                <c:pt idx="53">
                  <c:v>0.66249999999999998</c:v>
                </c:pt>
                <c:pt idx="54">
                  <c:v>0.67500000000000004</c:v>
                </c:pt>
                <c:pt idx="55">
                  <c:v>0.6875</c:v>
                </c:pt>
                <c:pt idx="56">
                  <c:v>0.7</c:v>
                </c:pt>
                <c:pt idx="57">
                  <c:v>0.71250000000000002</c:v>
                </c:pt>
                <c:pt idx="58">
                  <c:v>0.72499999999999998</c:v>
                </c:pt>
                <c:pt idx="59">
                  <c:v>0.73750000000000004</c:v>
                </c:pt>
                <c:pt idx="60">
                  <c:v>0.75</c:v>
                </c:pt>
                <c:pt idx="61">
                  <c:v>0.76249999999999996</c:v>
                </c:pt>
                <c:pt idx="62">
                  <c:v>0.77500000000000002</c:v>
                </c:pt>
                <c:pt idx="63">
                  <c:v>0.78749999999999998</c:v>
                </c:pt>
                <c:pt idx="64">
                  <c:v>0.8</c:v>
                </c:pt>
                <c:pt idx="65">
                  <c:v>0.8125</c:v>
                </c:pt>
                <c:pt idx="66">
                  <c:v>0.82499999999999996</c:v>
                </c:pt>
                <c:pt idx="67">
                  <c:v>0.83750000000000002</c:v>
                </c:pt>
                <c:pt idx="68">
                  <c:v>0.85</c:v>
                </c:pt>
                <c:pt idx="69">
                  <c:v>0.86250000000000004</c:v>
                </c:pt>
                <c:pt idx="70">
                  <c:v>0.875</c:v>
                </c:pt>
                <c:pt idx="71">
                  <c:v>0.88749999999999996</c:v>
                </c:pt>
                <c:pt idx="72">
                  <c:v>0.9</c:v>
                </c:pt>
                <c:pt idx="73">
                  <c:v>0.91249999999999998</c:v>
                </c:pt>
                <c:pt idx="74">
                  <c:v>0.92500000000000004</c:v>
                </c:pt>
                <c:pt idx="75">
                  <c:v>0.9375</c:v>
                </c:pt>
                <c:pt idx="76">
                  <c:v>0.95</c:v>
                </c:pt>
                <c:pt idx="77">
                  <c:v>0.96250000000000002</c:v>
                </c:pt>
                <c:pt idx="78">
                  <c:v>0.97499999999999998</c:v>
                </c:pt>
                <c:pt idx="79">
                  <c:v>0.98750000000000004</c:v>
                </c:pt>
                <c:pt idx="80">
                  <c:v>1</c:v>
                </c:pt>
                <c:pt idx="81">
                  <c:v>1.0125</c:v>
                </c:pt>
                <c:pt idx="82">
                  <c:v>1.0249999999999999</c:v>
                </c:pt>
                <c:pt idx="83">
                  <c:v>1.0375000000000001</c:v>
                </c:pt>
                <c:pt idx="84">
                  <c:v>1.05</c:v>
                </c:pt>
                <c:pt idx="85">
                  <c:v>1.0625</c:v>
                </c:pt>
                <c:pt idx="86">
                  <c:v>1.075</c:v>
                </c:pt>
                <c:pt idx="87">
                  <c:v>1.0874999999999999</c:v>
                </c:pt>
                <c:pt idx="88">
                  <c:v>1.1000000000000001</c:v>
                </c:pt>
                <c:pt idx="89">
                  <c:v>1.1125</c:v>
                </c:pt>
                <c:pt idx="90">
                  <c:v>1.125</c:v>
                </c:pt>
                <c:pt idx="91">
                  <c:v>1.1375</c:v>
                </c:pt>
                <c:pt idx="92">
                  <c:v>1.1499999999999999</c:v>
                </c:pt>
                <c:pt idx="93">
                  <c:v>1.1625000000000001</c:v>
                </c:pt>
                <c:pt idx="94">
                  <c:v>1.175</c:v>
                </c:pt>
                <c:pt idx="95">
                  <c:v>1.1875</c:v>
                </c:pt>
                <c:pt idx="96">
                  <c:v>1.2</c:v>
                </c:pt>
                <c:pt idx="97">
                  <c:v>1.2124999999999999</c:v>
                </c:pt>
                <c:pt idx="98">
                  <c:v>1.2250000000000001</c:v>
                </c:pt>
                <c:pt idx="99">
                  <c:v>1.2375</c:v>
                </c:pt>
                <c:pt idx="100">
                  <c:v>1.25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 Hotel Mengenanpasser'!$B$53:$B$154</c15:sqref>
                  </c15:fullRef>
                </c:ext>
              </c:extLst>
              <c:f>'5. Hotel Mengenanpasser'!$B$54:$B$154</c:f>
              <c:numCache>
                <c:formatCode>#,##0\ _€</c:formatCode>
                <c:ptCount val="101"/>
                <c:pt idx="0">
                  <c:v>-670120</c:v>
                </c:pt>
                <c:pt idx="1">
                  <c:v>-678101.25</c:v>
                </c:pt>
                <c:pt idx="2">
                  <c:v>-654082.5</c:v>
                </c:pt>
                <c:pt idx="3">
                  <c:v>-631177.5</c:v>
                </c:pt>
                <c:pt idx="4">
                  <c:v>-607530</c:v>
                </c:pt>
                <c:pt idx="5">
                  <c:v>-583882.5</c:v>
                </c:pt>
                <c:pt idx="6">
                  <c:v>-562462.5</c:v>
                </c:pt>
                <c:pt idx="7">
                  <c:v>-539186.25</c:v>
                </c:pt>
                <c:pt idx="8">
                  <c:v>-518880</c:v>
                </c:pt>
                <c:pt idx="9">
                  <c:v>-527975</c:v>
                </c:pt>
                <c:pt idx="10">
                  <c:v>-505070</c:v>
                </c:pt>
                <c:pt idx="11">
                  <c:v>-486248.74999999994</c:v>
                </c:pt>
                <c:pt idx="12">
                  <c:v>-463715</c:v>
                </c:pt>
                <c:pt idx="13">
                  <c:v>-441181.25</c:v>
                </c:pt>
                <c:pt idx="14">
                  <c:v>-423845</c:v>
                </c:pt>
                <c:pt idx="15">
                  <c:v>-401682.5</c:v>
                </c:pt>
                <c:pt idx="16">
                  <c:v>-385460</c:v>
                </c:pt>
                <c:pt idx="17">
                  <c:v>-363668.75</c:v>
                </c:pt>
                <c:pt idx="18">
                  <c:v>-373877.5</c:v>
                </c:pt>
                <c:pt idx="19">
                  <c:v>-359140</c:v>
                </c:pt>
                <c:pt idx="20">
                  <c:v>-337720</c:v>
                </c:pt>
                <c:pt idx="21">
                  <c:v>-316300</c:v>
                </c:pt>
                <c:pt idx="22">
                  <c:v>-303047.49999999988</c:v>
                </c:pt>
                <c:pt idx="23">
                  <c:v>-281998.75000000012</c:v>
                </c:pt>
                <c:pt idx="24">
                  <c:v>-269860</c:v>
                </c:pt>
                <c:pt idx="25">
                  <c:v>-249182.5</c:v>
                </c:pt>
                <c:pt idx="26">
                  <c:v>-228505</c:v>
                </c:pt>
                <c:pt idx="27">
                  <c:v>-249851.25</c:v>
                </c:pt>
                <c:pt idx="28">
                  <c:v>-229545</c:v>
                </c:pt>
                <c:pt idx="29">
                  <c:v>-209238.75</c:v>
                </c:pt>
                <c:pt idx="30">
                  <c:v>-200070</c:v>
                </c:pt>
                <c:pt idx="31">
                  <c:v>-180135</c:v>
                </c:pt>
                <c:pt idx="32">
                  <c:v>-172080</c:v>
                </c:pt>
                <c:pt idx="33">
                  <c:v>-152516.25</c:v>
                </c:pt>
                <c:pt idx="34">
                  <c:v>-132952.5</c:v>
                </c:pt>
                <c:pt idx="35">
                  <c:v>-126382.5</c:v>
                </c:pt>
                <c:pt idx="36">
                  <c:v>-139190</c:v>
                </c:pt>
                <c:pt idx="37">
                  <c:v>-119997.5</c:v>
                </c:pt>
                <c:pt idx="38">
                  <c:v>-114912.5</c:v>
                </c:pt>
                <c:pt idx="39">
                  <c:v>-96091.25</c:v>
                </c:pt>
                <c:pt idx="40">
                  <c:v>-92120</c:v>
                </c:pt>
                <c:pt idx="41">
                  <c:v>-73670.000000000233</c:v>
                </c:pt>
                <c:pt idx="42">
                  <c:v>-55220</c:v>
                </c:pt>
                <c:pt idx="43">
                  <c:v>-52733.75</c:v>
                </c:pt>
                <c:pt idx="44">
                  <c:v>-34654.999999999767</c:v>
                </c:pt>
                <c:pt idx="45">
                  <c:v>-48576.25</c:v>
                </c:pt>
                <c:pt idx="46">
                  <c:v>-47575.000000000233</c:v>
                </c:pt>
                <c:pt idx="47">
                  <c:v>-29867.5</c:v>
                </c:pt>
                <c:pt idx="48">
                  <c:v>-29980</c:v>
                </c:pt>
                <c:pt idx="49">
                  <c:v>-12643.749999999767</c:v>
                </c:pt>
                <c:pt idx="50">
                  <c:v>4692.5</c:v>
                </c:pt>
                <c:pt idx="51">
                  <c:v>3094.9999999997672</c:v>
                </c:pt>
                <c:pt idx="52">
                  <c:v>20060</c:v>
                </c:pt>
                <c:pt idx="53">
                  <c:v>5025</c:v>
                </c:pt>
                <c:pt idx="54">
                  <c:v>1942.5</c:v>
                </c:pt>
                <c:pt idx="55">
                  <c:v>18536.25</c:v>
                </c:pt>
                <c:pt idx="56">
                  <c:v>14340</c:v>
                </c:pt>
                <c:pt idx="57">
                  <c:v>30562.5</c:v>
                </c:pt>
                <c:pt idx="58">
                  <c:v>46785</c:v>
                </c:pt>
                <c:pt idx="59">
                  <c:v>41103.75</c:v>
                </c:pt>
                <c:pt idx="60">
                  <c:v>56955</c:v>
                </c:pt>
                <c:pt idx="61">
                  <c:v>72806.25</c:v>
                </c:pt>
                <c:pt idx="62">
                  <c:v>33640</c:v>
                </c:pt>
                <c:pt idx="63">
                  <c:v>49120</c:v>
                </c:pt>
                <c:pt idx="64">
                  <c:v>40840</c:v>
                </c:pt>
                <c:pt idx="65">
                  <c:v>55948.75</c:v>
                </c:pt>
                <c:pt idx="66">
                  <c:v>71057.5</c:v>
                </c:pt>
                <c:pt idx="67">
                  <c:v>61292.5</c:v>
                </c:pt>
                <c:pt idx="68">
                  <c:v>76030</c:v>
                </c:pt>
                <c:pt idx="69">
                  <c:v>90767.5</c:v>
                </c:pt>
                <c:pt idx="70">
                  <c:v>79517.5</c:v>
                </c:pt>
                <c:pt idx="71">
                  <c:v>61883.75</c:v>
                </c:pt>
                <c:pt idx="72">
                  <c:v>49520</c:v>
                </c:pt>
                <c:pt idx="73">
                  <c:v>63515</c:v>
                </c:pt>
                <c:pt idx="74">
                  <c:v>77510</c:v>
                </c:pt>
                <c:pt idx="75">
                  <c:v>63661.25</c:v>
                </c:pt>
                <c:pt idx="76">
                  <c:v>77285</c:v>
                </c:pt>
                <c:pt idx="77">
                  <c:v>90908.75</c:v>
                </c:pt>
                <c:pt idx="78">
                  <c:v>75575</c:v>
                </c:pt>
                <c:pt idx="79">
                  <c:v>88827.5</c:v>
                </c:pt>
                <c:pt idx="80">
                  <c:v>40380</c:v>
                </c:pt>
                <c:pt idx="81">
                  <c:v>53261.25</c:v>
                </c:pt>
                <c:pt idx="82">
                  <c:v>66142.5</c:v>
                </c:pt>
                <c:pt idx="83">
                  <c:v>48210</c:v>
                </c:pt>
                <c:pt idx="84">
                  <c:v>60720</c:v>
                </c:pt>
                <c:pt idx="85">
                  <c:v>73230</c:v>
                </c:pt>
                <c:pt idx="86">
                  <c:v>53812.5</c:v>
                </c:pt>
                <c:pt idx="87">
                  <c:v>65951.25</c:v>
                </c:pt>
                <c:pt idx="88">
                  <c:v>45420</c:v>
                </c:pt>
                <c:pt idx="89">
                  <c:v>25187.5</c:v>
                </c:pt>
                <c:pt idx="90">
                  <c:v>36955</c:v>
                </c:pt>
                <c:pt idx="91">
                  <c:v>14938.75</c:v>
                </c:pt>
                <c:pt idx="92">
                  <c:v>26335</c:v>
                </c:pt>
                <c:pt idx="93">
                  <c:v>37731.25</c:v>
                </c:pt>
                <c:pt idx="94">
                  <c:v>14230</c:v>
                </c:pt>
                <c:pt idx="95">
                  <c:v>25255</c:v>
                </c:pt>
                <c:pt idx="96">
                  <c:v>640</c:v>
                </c:pt>
                <c:pt idx="97">
                  <c:v>-20706.25</c:v>
                </c:pt>
                <c:pt idx="98">
                  <c:v>-10052.499999999534</c:v>
                </c:pt>
                <c:pt idx="99">
                  <c:v>-36152.5</c:v>
                </c:pt>
                <c:pt idx="100">
                  <c:v>-25870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 Hotel Mengenanpasser'!$C$52</c:f>
              <c:strCache>
                <c:ptCount val="1"/>
                <c:pt idx="0">
                  <c:v>Umsatz/Jahr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'5. Hotel Mengenanpasser'!$A$53:$A$154</c15:sqref>
                  </c15:fullRef>
                </c:ext>
              </c:extLst>
              <c:f>'5. Hotel Mengenanpasser'!$A$54:$A$154</c:f>
              <c:numCache>
                <c:formatCode>0.00%</c:formatCode>
                <c:ptCount val="101"/>
                <c:pt idx="0">
                  <c:v>0</c:v>
                </c:pt>
                <c:pt idx="1">
                  <c:v>1.2500000000000001E-2</c:v>
                </c:pt>
                <c:pt idx="2">
                  <c:v>2.5000000000000001E-2</c:v>
                </c:pt>
                <c:pt idx="3">
                  <c:v>3.7499999999999999E-2</c:v>
                </c:pt>
                <c:pt idx="4">
                  <c:v>0.05</c:v>
                </c:pt>
                <c:pt idx="5">
                  <c:v>6.25E-2</c:v>
                </c:pt>
                <c:pt idx="6">
                  <c:v>7.4999999999999997E-2</c:v>
                </c:pt>
                <c:pt idx="7">
                  <c:v>8.7499999999999994E-2</c:v>
                </c:pt>
                <c:pt idx="8">
                  <c:v>0.1</c:v>
                </c:pt>
                <c:pt idx="9">
                  <c:v>0.1125</c:v>
                </c:pt>
                <c:pt idx="10">
                  <c:v>0.125</c:v>
                </c:pt>
                <c:pt idx="11">
                  <c:v>0.13750000000000001</c:v>
                </c:pt>
                <c:pt idx="12">
                  <c:v>0.15</c:v>
                </c:pt>
                <c:pt idx="13">
                  <c:v>0.16250000000000001</c:v>
                </c:pt>
                <c:pt idx="14">
                  <c:v>0.17499999999999999</c:v>
                </c:pt>
                <c:pt idx="15">
                  <c:v>0.1875</c:v>
                </c:pt>
                <c:pt idx="16">
                  <c:v>0.2</c:v>
                </c:pt>
                <c:pt idx="17">
                  <c:v>0.21249999999999999</c:v>
                </c:pt>
                <c:pt idx="18">
                  <c:v>0.22500000000000001</c:v>
                </c:pt>
                <c:pt idx="19">
                  <c:v>0.23749999999999999</c:v>
                </c:pt>
                <c:pt idx="20">
                  <c:v>0.25</c:v>
                </c:pt>
                <c:pt idx="21">
                  <c:v>0.26250000000000001</c:v>
                </c:pt>
                <c:pt idx="22">
                  <c:v>0.27500000000000002</c:v>
                </c:pt>
                <c:pt idx="23">
                  <c:v>0.28749999999999998</c:v>
                </c:pt>
                <c:pt idx="24">
                  <c:v>0.3</c:v>
                </c:pt>
                <c:pt idx="25">
                  <c:v>0.3125</c:v>
                </c:pt>
                <c:pt idx="26">
                  <c:v>0.32500000000000001</c:v>
                </c:pt>
                <c:pt idx="27">
                  <c:v>0.33750000000000002</c:v>
                </c:pt>
                <c:pt idx="28">
                  <c:v>0.35</c:v>
                </c:pt>
                <c:pt idx="29">
                  <c:v>0.36249999999999999</c:v>
                </c:pt>
                <c:pt idx="30">
                  <c:v>0.375</c:v>
                </c:pt>
                <c:pt idx="31">
                  <c:v>0.38750000000000001</c:v>
                </c:pt>
                <c:pt idx="32">
                  <c:v>0.4</c:v>
                </c:pt>
                <c:pt idx="33">
                  <c:v>0.41249999999999998</c:v>
                </c:pt>
                <c:pt idx="34">
                  <c:v>0.42499999999999999</c:v>
                </c:pt>
                <c:pt idx="35">
                  <c:v>0.4375</c:v>
                </c:pt>
                <c:pt idx="36">
                  <c:v>0.45</c:v>
                </c:pt>
                <c:pt idx="37">
                  <c:v>0.46250000000000002</c:v>
                </c:pt>
                <c:pt idx="38">
                  <c:v>0.47499999999999998</c:v>
                </c:pt>
                <c:pt idx="39">
                  <c:v>0.48749999999999999</c:v>
                </c:pt>
                <c:pt idx="40">
                  <c:v>0.5</c:v>
                </c:pt>
                <c:pt idx="41">
                  <c:v>0.51249999999999996</c:v>
                </c:pt>
                <c:pt idx="42">
                  <c:v>0.52500000000000002</c:v>
                </c:pt>
                <c:pt idx="43">
                  <c:v>0.53749999999999998</c:v>
                </c:pt>
                <c:pt idx="44">
                  <c:v>0.55000000000000004</c:v>
                </c:pt>
                <c:pt idx="45">
                  <c:v>0.5625</c:v>
                </c:pt>
                <c:pt idx="46">
                  <c:v>0.57499999999999996</c:v>
                </c:pt>
                <c:pt idx="47">
                  <c:v>0.58750000000000002</c:v>
                </c:pt>
                <c:pt idx="48">
                  <c:v>0.6</c:v>
                </c:pt>
                <c:pt idx="49">
                  <c:v>0.61250000000000004</c:v>
                </c:pt>
                <c:pt idx="50">
                  <c:v>0.625</c:v>
                </c:pt>
                <c:pt idx="51">
                  <c:v>0.63749999999999996</c:v>
                </c:pt>
                <c:pt idx="52">
                  <c:v>0.65</c:v>
                </c:pt>
                <c:pt idx="53">
                  <c:v>0.66249999999999998</c:v>
                </c:pt>
                <c:pt idx="54">
                  <c:v>0.67500000000000004</c:v>
                </c:pt>
                <c:pt idx="55">
                  <c:v>0.6875</c:v>
                </c:pt>
                <c:pt idx="56">
                  <c:v>0.7</c:v>
                </c:pt>
                <c:pt idx="57">
                  <c:v>0.71250000000000002</c:v>
                </c:pt>
                <c:pt idx="58">
                  <c:v>0.72499999999999998</c:v>
                </c:pt>
                <c:pt idx="59">
                  <c:v>0.73750000000000004</c:v>
                </c:pt>
                <c:pt idx="60">
                  <c:v>0.75</c:v>
                </c:pt>
                <c:pt idx="61">
                  <c:v>0.76249999999999996</c:v>
                </c:pt>
                <c:pt idx="62">
                  <c:v>0.77500000000000002</c:v>
                </c:pt>
                <c:pt idx="63">
                  <c:v>0.78749999999999998</c:v>
                </c:pt>
                <c:pt idx="64">
                  <c:v>0.8</c:v>
                </c:pt>
                <c:pt idx="65">
                  <c:v>0.8125</c:v>
                </c:pt>
                <c:pt idx="66">
                  <c:v>0.82499999999999996</c:v>
                </c:pt>
                <c:pt idx="67">
                  <c:v>0.83750000000000002</c:v>
                </c:pt>
                <c:pt idx="68">
                  <c:v>0.85</c:v>
                </c:pt>
                <c:pt idx="69">
                  <c:v>0.86250000000000004</c:v>
                </c:pt>
                <c:pt idx="70">
                  <c:v>0.875</c:v>
                </c:pt>
                <c:pt idx="71">
                  <c:v>0.88749999999999996</c:v>
                </c:pt>
                <c:pt idx="72">
                  <c:v>0.9</c:v>
                </c:pt>
                <c:pt idx="73">
                  <c:v>0.91249999999999998</c:v>
                </c:pt>
                <c:pt idx="74">
                  <c:v>0.92500000000000004</c:v>
                </c:pt>
                <c:pt idx="75">
                  <c:v>0.9375</c:v>
                </c:pt>
                <c:pt idx="76">
                  <c:v>0.95</c:v>
                </c:pt>
                <c:pt idx="77">
                  <c:v>0.96250000000000002</c:v>
                </c:pt>
                <c:pt idx="78">
                  <c:v>0.97499999999999998</c:v>
                </c:pt>
                <c:pt idx="79">
                  <c:v>0.98750000000000004</c:v>
                </c:pt>
                <c:pt idx="80">
                  <c:v>1</c:v>
                </c:pt>
                <c:pt idx="81">
                  <c:v>1.0125</c:v>
                </c:pt>
                <c:pt idx="82">
                  <c:v>1.0249999999999999</c:v>
                </c:pt>
                <c:pt idx="83">
                  <c:v>1.0375000000000001</c:v>
                </c:pt>
                <c:pt idx="84">
                  <c:v>1.05</c:v>
                </c:pt>
                <c:pt idx="85">
                  <c:v>1.0625</c:v>
                </c:pt>
                <c:pt idx="86">
                  <c:v>1.075</c:v>
                </c:pt>
                <c:pt idx="87">
                  <c:v>1.0874999999999999</c:v>
                </c:pt>
                <c:pt idx="88">
                  <c:v>1.1000000000000001</c:v>
                </c:pt>
                <c:pt idx="89">
                  <c:v>1.1125</c:v>
                </c:pt>
                <c:pt idx="90">
                  <c:v>1.125</c:v>
                </c:pt>
                <c:pt idx="91">
                  <c:v>1.1375</c:v>
                </c:pt>
                <c:pt idx="92">
                  <c:v>1.1499999999999999</c:v>
                </c:pt>
                <c:pt idx="93">
                  <c:v>1.1625000000000001</c:v>
                </c:pt>
                <c:pt idx="94">
                  <c:v>1.175</c:v>
                </c:pt>
                <c:pt idx="95">
                  <c:v>1.1875</c:v>
                </c:pt>
                <c:pt idx="96">
                  <c:v>1.2</c:v>
                </c:pt>
                <c:pt idx="97">
                  <c:v>1.2124999999999999</c:v>
                </c:pt>
                <c:pt idx="98">
                  <c:v>1.2250000000000001</c:v>
                </c:pt>
                <c:pt idx="99">
                  <c:v>1.2375</c:v>
                </c:pt>
                <c:pt idx="100">
                  <c:v>1.25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 Hotel Mengenanpasser'!$C$53:$C$154</c15:sqref>
                  </c15:fullRef>
                </c:ext>
              </c:extLst>
              <c:f>'5. Hotel Mengenanpasser'!$C$54:$C$154</c:f>
              <c:numCache>
                <c:formatCode>#,##0\ _€</c:formatCode>
                <c:ptCount val="101"/>
                <c:pt idx="0">
                  <c:v>0</c:v>
                </c:pt>
                <c:pt idx="1">
                  <c:v>37125</c:v>
                </c:pt>
                <c:pt idx="2">
                  <c:v>74250</c:v>
                </c:pt>
                <c:pt idx="3">
                  <c:v>111375</c:v>
                </c:pt>
                <c:pt idx="4">
                  <c:v>148500</c:v>
                </c:pt>
                <c:pt idx="5">
                  <c:v>185625</c:v>
                </c:pt>
                <c:pt idx="6">
                  <c:v>222750</c:v>
                </c:pt>
                <c:pt idx="7">
                  <c:v>259875</c:v>
                </c:pt>
                <c:pt idx="8">
                  <c:v>297000</c:v>
                </c:pt>
                <c:pt idx="9">
                  <c:v>334125</c:v>
                </c:pt>
                <c:pt idx="10">
                  <c:v>371250</c:v>
                </c:pt>
                <c:pt idx="11">
                  <c:v>408375.00000000006</c:v>
                </c:pt>
                <c:pt idx="12">
                  <c:v>445500</c:v>
                </c:pt>
                <c:pt idx="13">
                  <c:v>482625</c:v>
                </c:pt>
                <c:pt idx="14">
                  <c:v>519750</c:v>
                </c:pt>
                <c:pt idx="15">
                  <c:v>556875</c:v>
                </c:pt>
                <c:pt idx="16">
                  <c:v>594000</c:v>
                </c:pt>
                <c:pt idx="17">
                  <c:v>631125</c:v>
                </c:pt>
                <c:pt idx="18">
                  <c:v>668250</c:v>
                </c:pt>
                <c:pt idx="19">
                  <c:v>705375</c:v>
                </c:pt>
                <c:pt idx="20">
                  <c:v>742500</c:v>
                </c:pt>
                <c:pt idx="21">
                  <c:v>779625</c:v>
                </c:pt>
                <c:pt idx="22">
                  <c:v>816750.00000000012</c:v>
                </c:pt>
                <c:pt idx="23">
                  <c:v>853874.99999999988</c:v>
                </c:pt>
                <c:pt idx="24">
                  <c:v>891000</c:v>
                </c:pt>
                <c:pt idx="25">
                  <c:v>928125</c:v>
                </c:pt>
                <c:pt idx="26">
                  <c:v>965250</c:v>
                </c:pt>
                <c:pt idx="27">
                  <c:v>1002375</c:v>
                </c:pt>
                <c:pt idx="28">
                  <c:v>1039500</c:v>
                </c:pt>
                <c:pt idx="29">
                  <c:v>1076625</c:v>
                </c:pt>
                <c:pt idx="30">
                  <c:v>1113750</c:v>
                </c:pt>
                <c:pt idx="31">
                  <c:v>1150875</c:v>
                </c:pt>
                <c:pt idx="32">
                  <c:v>1188000</c:v>
                </c:pt>
                <c:pt idx="33">
                  <c:v>1225125</c:v>
                </c:pt>
                <c:pt idx="34">
                  <c:v>1262250</c:v>
                </c:pt>
                <c:pt idx="35">
                  <c:v>1299375</c:v>
                </c:pt>
                <c:pt idx="36">
                  <c:v>1336500</c:v>
                </c:pt>
                <c:pt idx="37">
                  <c:v>1373625</c:v>
                </c:pt>
                <c:pt idx="38">
                  <c:v>1410750</c:v>
                </c:pt>
                <c:pt idx="39">
                  <c:v>1447875</c:v>
                </c:pt>
                <c:pt idx="40">
                  <c:v>1485000</c:v>
                </c:pt>
                <c:pt idx="41">
                  <c:v>1522124.9999999998</c:v>
                </c:pt>
                <c:pt idx="42">
                  <c:v>1559250</c:v>
                </c:pt>
                <c:pt idx="43">
                  <c:v>1596375</c:v>
                </c:pt>
                <c:pt idx="44">
                  <c:v>1633500.0000000002</c:v>
                </c:pt>
                <c:pt idx="45">
                  <c:v>1670625</c:v>
                </c:pt>
                <c:pt idx="46">
                  <c:v>1707749.9999999998</c:v>
                </c:pt>
                <c:pt idx="47">
                  <c:v>1744875</c:v>
                </c:pt>
                <c:pt idx="48">
                  <c:v>1782000</c:v>
                </c:pt>
                <c:pt idx="49">
                  <c:v>1819125.0000000002</c:v>
                </c:pt>
                <c:pt idx="50">
                  <c:v>1856250</c:v>
                </c:pt>
                <c:pt idx="51">
                  <c:v>1893374.9999999998</c:v>
                </c:pt>
                <c:pt idx="52">
                  <c:v>1930500</c:v>
                </c:pt>
                <c:pt idx="53">
                  <c:v>1967625</c:v>
                </c:pt>
                <c:pt idx="54">
                  <c:v>2004750</c:v>
                </c:pt>
                <c:pt idx="55">
                  <c:v>2041875</c:v>
                </c:pt>
                <c:pt idx="56">
                  <c:v>2079000</c:v>
                </c:pt>
                <c:pt idx="57">
                  <c:v>2116125</c:v>
                </c:pt>
                <c:pt idx="58">
                  <c:v>2153250</c:v>
                </c:pt>
                <c:pt idx="59">
                  <c:v>2190375</c:v>
                </c:pt>
                <c:pt idx="60">
                  <c:v>2227500</c:v>
                </c:pt>
                <c:pt idx="61">
                  <c:v>2264625</c:v>
                </c:pt>
                <c:pt idx="62">
                  <c:v>2301750</c:v>
                </c:pt>
                <c:pt idx="63">
                  <c:v>2338875</c:v>
                </c:pt>
                <c:pt idx="64">
                  <c:v>2376000</c:v>
                </c:pt>
                <c:pt idx="65">
                  <c:v>2413125</c:v>
                </c:pt>
                <c:pt idx="66">
                  <c:v>2450250</c:v>
                </c:pt>
                <c:pt idx="67">
                  <c:v>2487375</c:v>
                </c:pt>
                <c:pt idx="68">
                  <c:v>2524500</c:v>
                </c:pt>
                <c:pt idx="69">
                  <c:v>2561625</c:v>
                </c:pt>
                <c:pt idx="70">
                  <c:v>2598750</c:v>
                </c:pt>
                <c:pt idx="71">
                  <c:v>2635875</c:v>
                </c:pt>
                <c:pt idx="72">
                  <c:v>2673000</c:v>
                </c:pt>
                <c:pt idx="73">
                  <c:v>2710125</c:v>
                </c:pt>
                <c:pt idx="74">
                  <c:v>2747250</c:v>
                </c:pt>
                <c:pt idx="75">
                  <c:v>2784375</c:v>
                </c:pt>
                <c:pt idx="76">
                  <c:v>2821500</c:v>
                </c:pt>
                <c:pt idx="77">
                  <c:v>2858625</c:v>
                </c:pt>
                <c:pt idx="78">
                  <c:v>2895750</c:v>
                </c:pt>
                <c:pt idx="79">
                  <c:v>2932875</c:v>
                </c:pt>
                <c:pt idx="80">
                  <c:v>2970000</c:v>
                </c:pt>
                <c:pt idx="81">
                  <c:v>3007125</c:v>
                </c:pt>
                <c:pt idx="82">
                  <c:v>3044249.9999999995</c:v>
                </c:pt>
                <c:pt idx="83">
                  <c:v>3081375.0000000005</c:v>
                </c:pt>
                <c:pt idx="84">
                  <c:v>3118500</c:v>
                </c:pt>
                <c:pt idx="85">
                  <c:v>3155625</c:v>
                </c:pt>
                <c:pt idx="86">
                  <c:v>3192750</c:v>
                </c:pt>
                <c:pt idx="87">
                  <c:v>3229874.9999999995</c:v>
                </c:pt>
                <c:pt idx="88">
                  <c:v>3267000.0000000005</c:v>
                </c:pt>
                <c:pt idx="89">
                  <c:v>3304125</c:v>
                </c:pt>
                <c:pt idx="90">
                  <c:v>3341250</c:v>
                </c:pt>
                <c:pt idx="91">
                  <c:v>3378375</c:v>
                </c:pt>
                <c:pt idx="92">
                  <c:v>3415499.9999999995</c:v>
                </c:pt>
                <c:pt idx="93">
                  <c:v>3452625.0000000005</c:v>
                </c:pt>
                <c:pt idx="94">
                  <c:v>3489750</c:v>
                </c:pt>
                <c:pt idx="95">
                  <c:v>3526875</c:v>
                </c:pt>
                <c:pt idx="96">
                  <c:v>3564000</c:v>
                </c:pt>
                <c:pt idx="97">
                  <c:v>3601124.9999999995</c:v>
                </c:pt>
                <c:pt idx="98">
                  <c:v>3638250.0000000005</c:v>
                </c:pt>
                <c:pt idx="99">
                  <c:v>3675375</c:v>
                </c:pt>
                <c:pt idx="100">
                  <c:v>3712500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'5. Hotel Mengenanpasser'!$D$52</c:f>
              <c:strCache>
                <c:ptCount val="1"/>
                <c:pt idx="0">
                  <c:v>Kosten/Jahr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'5. Hotel Mengenanpasser'!$A$53:$A$154</c15:sqref>
                  </c15:fullRef>
                </c:ext>
              </c:extLst>
              <c:f>'5. Hotel Mengenanpasser'!$A$54:$A$154</c:f>
              <c:numCache>
                <c:formatCode>0.00%</c:formatCode>
                <c:ptCount val="101"/>
                <c:pt idx="0">
                  <c:v>0</c:v>
                </c:pt>
                <c:pt idx="1">
                  <c:v>1.2500000000000001E-2</c:v>
                </c:pt>
                <c:pt idx="2">
                  <c:v>2.5000000000000001E-2</c:v>
                </c:pt>
                <c:pt idx="3">
                  <c:v>3.7499999999999999E-2</c:v>
                </c:pt>
                <c:pt idx="4">
                  <c:v>0.05</c:v>
                </c:pt>
                <c:pt idx="5">
                  <c:v>6.25E-2</c:v>
                </c:pt>
                <c:pt idx="6">
                  <c:v>7.4999999999999997E-2</c:v>
                </c:pt>
                <c:pt idx="7">
                  <c:v>8.7499999999999994E-2</c:v>
                </c:pt>
                <c:pt idx="8">
                  <c:v>0.1</c:v>
                </c:pt>
                <c:pt idx="9">
                  <c:v>0.1125</c:v>
                </c:pt>
                <c:pt idx="10">
                  <c:v>0.125</c:v>
                </c:pt>
                <c:pt idx="11">
                  <c:v>0.13750000000000001</c:v>
                </c:pt>
                <c:pt idx="12">
                  <c:v>0.15</c:v>
                </c:pt>
                <c:pt idx="13">
                  <c:v>0.16250000000000001</c:v>
                </c:pt>
                <c:pt idx="14">
                  <c:v>0.17499999999999999</c:v>
                </c:pt>
                <c:pt idx="15">
                  <c:v>0.1875</c:v>
                </c:pt>
                <c:pt idx="16">
                  <c:v>0.2</c:v>
                </c:pt>
                <c:pt idx="17">
                  <c:v>0.21249999999999999</c:v>
                </c:pt>
                <c:pt idx="18">
                  <c:v>0.22500000000000001</c:v>
                </c:pt>
                <c:pt idx="19">
                  <c:v>0.23749999999999999</c:v>
                </c:pt>
                <c:pt idx="20">
                  <c:v>0.25</c:v>
                </c:pt>
                <c:pt idx="21">
                  <c:v>0.26250000000000001</c:v>
                </c:pt>
                <c:pt idx="22">
                  <c:v>0.27500000000000002</c:v>
                </c:pt>
                <c:pt idx="23">
                  <c:v>0.28749999999999998</c:v>
                </c:pt>
                <c:pt idx="24">
                  <c:v>0.3</c:v>
                </c:pt>
                <c:pt idx="25">
                  <c:v>0.3125</c:v>
                </c:pt>
                <c:pt idx="26">
                  <c:v>0.32500000000000001</c:v>
                </c:pt>
                <c:pt idx="27">
                  <c:v>0.33750000000000002</c:v>
                </c:pt>
                <c:pt idx="28">
                  <c:v>0.35</c:v>
                </c:pt>
                <c:pt idx="29">
                  <c:v>0.36249999999999999</c:v>
                </c:pt>
                <c:pt idx="30">
                  <c:v>0.375</c:v>
                </c:pt>
                <c:pt idx="31">
                  <c:v>0.38750000000000001</c:v>
                </c:pt>
                <c:pt idx="32">
                  <c:v>0.4</c:v>
                </c:pt>
                <c:pt idx="33">
                  <c:v>0.41249999999999998</c:v>
                </c:pt>
                <c:pt idx="34">
                  <c:v>0.42499999999999999</c:v>
                </c:pt>
                <c:pt idx="35">
                  <c:v>0.4375</c:v>
                </c:pt>
                <c:pt idx="36">
                  <c:v>0.45</c:v>
                </c:pt>
                <c:pt idx="37">
                  <c:v>0.46250000000000002</c:v>
                </c:pt>
                <c:pt idx="38">
                  <c:v>0.47499999999999998</c:v>
                </c:pt>
                <c:pt idx="39">
                  <c:v>0.48749999999999999</c:v>
                </c:pt>
                <c:pt idx="40">
                  <c:v>0.5</c:v>
                </c:pt>
                <c:pt idx="41">
                  <c:v>0.51249999999999996</c:v>
                </c:pt>
                <c:pt idx="42">
                  <c:v>0.52500000000000002</c:v>
                </c:pt>
                <c:pt idx="43">
                  <c:v>0.53749999999999998</c:v>
                </c:pt>
                <c:pt idx="44">
                  <c:v>0.55000000000000004</c:v>
                </c:pt>
                <c:pt idx="45">
                  <c:v>0.5625</c:v>
                </c:pt>
                <c:pt idx="46">
                  <c:v>0.57499999999999996</c:v>
                </c:pt>
                <c:pt idx="47">
                  <c:v>0.58750000000000002</c:v>
                </c:pt>
                <c:pt idx="48">
                  <c:v>0.6</c:v>
                </c:pt>
                <c:pt idx="49">
                  <c:v>0.61250000000000004</c:v>
                </c:pt>
                <c:pt idx="50">
                  <c:v>0.625</c:v>
                </c:pt>
                <c:pt idx="51">
                  <c:v>0.63749999999999996</c:v>
                </c:pt>
                <c:pt idx="52">
                  <c:v>0.65</c:v>
                </c:pt>
                <c:pt idx="53">
                  <c:v>0.66249999999999998</c:v>
                </c:pt>
                <c:pt idx="54">
                  <c:v>0.67500000000000004</c:v>
                </c:pt>
                <c:pt idx="55">
                  <c:v>0.6875</c:v>
                </c:pt>
                <c:pt idx="56">
                  <c:v>0.7</c:v>
                </c:pt>
                <c:pt idx="57">
                  <c:v>0.71250000000000002</c:v>
                </c:pt>
                <c:pt idx="58">
                  <c:v>0.72499999999999998</c:v>
                </c:pt>
                <c:pt idx="59">
                  <c:v>0.73750000000000004</c:v>
                </c:pt>
                <c:pt idx="60">
                  <c:v>0.75</c:v>
                </c:pt>
                <c:pt idx="61">
                  <c:v>0.76249999999999996</c:v>
                </c:pt>
                <c:pt idx="62">
                  <c:v>0.77500000000000002</c:v>
                </c:pt>
                <c:pt idx="63">
                  <c:v>0.78749999999999998</c:v>
                </c:pt>
                <c:pt idx="64">
                  <c:v>0.8</c:v>
                </c:pt>
                <c:pt idx="65">
                  <c:v>0.8125</c:v>
                </c:pt>
                <c:pt idx="66">
                  <c:v>0.82499999999999996</c:v>
                </c:pt>
                <c:pt idx="67">
                  <c:v>0.83750000000000002</c:v>
                </c:pt>
                <c:pt idx="68">
                  <c:v>0.85</c:v>
                </c:pt>
                <c:pt idx="69">
                  <c:v>0.86250000000000004</c:v>
                </c:pt>
                <c:pt idx="70">
                  <c:v>0.875</c:v>
                </c:pt>
                <c:pt idx="71">
                  <c:v>0.88749999999999996</c:v>
                </c:pt>
                <c:pt idx="72">
                  <c:v>0.9</c:v>
                </c:pt>
                <c:pt idx="73">
                  <c:v>0.91249999999999998</c:v>
                </c:pt>
                <c:pt idx="74">
                  <c:v>0.92500000000000004</c:v>
                </c:pt>
                <c:pt idx="75">
                  <c:v>0.9375</c:v>
                </c:pt>
                <c:pt idx="76">
                  <c:v>0.95</c:v>
                </c:pt>
                <c:pt idx="77">
                  <c:v>0.96250000000000002</c:v>
                </c:pt>
                <c:pt idx="78">
                  <c:v>0.97499999999999998</c:v>
                </c:pt>
                <c:pt idx="79">
                  <c:v>0.98750000000000004</c:v>
                </c:pt>
                <c:pt idx="80">
                  <c:v>1</c:v>
                </c:pt>
                <c:pt idx="81">
                  <c:v>1.0125</c:v>
                </c:pt>
                <c:pt idx="82">
                  <c:v>1.0249999999999999</c:v>
                </c:pt>
                <c:pt idx="83">
                  <c:v>1.0375000000000001</c:v>
                </c:pt>
                <c:pt idx="84">
                  <c:v>1.05</c:v>
                </c:pt>
                <c:pt idx="85">
                  <c:v>1.0625</c:v>
                </c:pt>
                <c:pt idx="86">
                  <c:v>1.075</c:v>
                </c:pt>
                <c:pt idx="87">
                  <c:v>1.0874999999999999</c:v>
                </c:pt>
                <c:pt idx="88">
                  <c:v>1.1000000000000001</c:v>
                </c:pt>
                <c:pt idx="89">
                  <c:v>1.1125</c:v>
                </c:pt>
                <c:pt idx="90">
                  <c:v>1.125</c:v>
                </c:pt>
                <c:pt idx="91">
                  <c:v>1.1375</c:v>
                </c:pt>
                <c:pt idx="92">
                  <c:v>1.1499999999999999</c:v>
                </c:pt>
                <c:pt idx="93">
                  <c:v>1.1625000000000001</c:v>
                </c:pt>
                <c:pt idx="94">
                  <c:v>1.175</c:v>
                </c:pt>
                <c:pt idx="95">
                  <c:v>1.1875</c:v>
                </c:pt>
                <c:pt idx="96">
                  <c:v>1.2</c:v>
                </c:pt>
                <c:pt idx="97">
                  <c:v>1.2124999999999999</c:v>
                </c:pt>
                <c:pt idx="98">
                  <c:v>1.2250000000000001</c:v>
                </c:pt>
                <c:pt idx="99">
                  <c:v>1.2375</c:v>
                </c:pt>
                <c:pt idx="100">
                  <c:v>1.25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 Hotel Mengenanpasser'!$D$53:$D$154</c15:sqref>
                  </c15:fullRef>
                </c:ext>
              </c:extLst>
              <c:f>'5. Hotel Mengenanpasser'!$D$54:$D$154</c:f>
              <c:numCache>
                <c:formatCode>#,##0\ _€</c:formatCode>
                <c:ptCount val="101"/>
                <c:pt idx="0">
                  <c:v>670120</c:v>
                </c:pt>
                <c:pt idx="1">
                  <c:v>715226.25</c:v>
                </c:pt>
                <c:pt idx="2">
                  <c:v>728332.5</c:v>
                </c:pt>
                <c:pt idx="3">
                  <c:v>742552.5</c:v>
                </c:pt>
                <c:pt idx="4">
                  <c:v>756030</c:v>
                </c:pt>
                <c:pt idx="5">
                  <c:v>769507.5</c:v>
                </c:pt>
                <c:pt idx="6">
                  <c:v>785212.5</c:v>
                </c:pt>
                <c:pt idx="7">
                  <c:v>799061.25</c:v>
                </c:pt>
                <c:pt idx="8">
                  <c:v>815880</c:v>
                </c:pt>
                <c:pt idx="9">
                  <c:v>862100</c:v>
                </c:pt>
                <c:pt idx="10">
                  <c:v>876320</c:v>
                </c:pt>
                <c:pt idx="11">
                  <c:v>894623.75</c:v>
                </c:pt>
                <c:pt idx="12">
                  <c:v>909215</c:v>
                </c:pt>
                <c:pt idx="13">
                  <c:v>923806.25</c:v>
                </c:pt>
                <c:pt idx="14">
                  <c:v>943595</c:v>
                </c:pt>
                <c:pt idx="15">
                  <c:v>958557.5</c:v>
                </c:pt>
                <c:pt idx="16">
                  <c:v>979460</c:v>
                </c:pt>
                <c:pt idx="17">
                  <c:v>994793.75</c:v>
                </c:pt>
                <c:pt idx="18">
                  <c:v>1042127.5</c:v>
                </c:pt>
                <c:pt idx="19">
                  <c:v>1064515</c:v>
                </c:pt>
                <c:pt idx="20">
                  <c:v>1080220</c:v>
                </c:pt>
                <c:pt idx="21">
                  <c:v>1095925</c:v>
                </c:pt>
                <c:pt idx="22">
                  <c:v>1119797.5</c:v>
                </c:pt>
                <c:pt idx="23">
                  <c:v>1135873.75</c:v>
                </c:pt>
                <c:pt idx="24">
                  <c:v>1160860</c:v>
                </c:pt>
                <c:pt idx="25">
                  <c:v>1177307.5</c:v>
                </c:pt>
                <c:pt idx="26">
                  <c:v>1193755</c:v>
                </c:pt>
                <c:pt idx="27">
                  <c:v>1252226.25</c:v>
                </c:pt>
                <c:pt idx="28">
                  <c:v>1269045</c:v>
                </c:pt>
                <c:pt idx="29">
                  <c:v>1285863.75</c:v>
                </c:pt>
                <c:pt idx="30">
                  <c:v>1313820</c:v>
                </c:pt>
                <c:pt idx="31">
                  <c:v>1331010</c:v>
                </c:pt>
                <c:pt idx="32">
                  <c:v>1360080</c:v>
                </c:pt>
                <c:pt idx="33">
                  <c:v>1377641.25</c:v>
                </c:pt>
                <c:pt idx="34">
                  <c:v>1395202.5</c:v>
                </c:pt>
                <c:pt idx="35">
                  <c:v>1425757.5</c:v>
                </c:pt>
                <c:pt idx="36">
                  <c:v>1475690</c:v>
                </c:pt>
                <c:pt idx="37">
                  <c:v>1493622.5</c:v>
                </c:pt>
                <c:pt idx="38">
                  <c:v>1525662.5</c:v>
                </c:pt>
                <c:pt idx="39">
                  <c:v>1543966.25</c:v>
                </c:pt>
                <c:pt idx="40">
                  <c:v>1577120</c:v>
                </c:pt>
                <c:pt idx="41">
                  <c:v>1595795</c:v>
                </c:pt>
                <c:pt idx="42">
                  <c:v>1614470</c:v>
                </c:pt>
                <c:pt idx="43">
                  <c:v>1649108.75</c:v>
                </c:pt>
                <c:pt idx="44">
                  <c:v>1668155</c:v>
                </c:pt>
                <c:pt idx="45">
                  <c:v>1719201.25</c:v>
                </c:pt>
                <c:pt idx="46">
                  <c:v>1755325</c:v>
                </c:pt>
                <c:pt idx="47">
                  <c:v>1774742.5</c:v>
                </c:pt>
                <c:pt idx="48">
                  <c:v>1811980</c:v>
                </c:pt>
                <c:pt idx="49">
                  <c:v>1831768.75</c:v>
                </c:pt>
                <c:pt idx="50">
                  <c:v>1851557.5</c:v>
                </c:pt>
                <c:pt idx="51">
                  <c:v>1890280</c:v>
                </c:pt>
                <c:pt idx="52">
                  <c:v>1910440</c:v>
                </c:pt>
                <c:pt idx="53">
                  <c:v>1962600</c:v>
                </c:pt>
                <c:pt idx="54">
                  <c:v>2002807.5</c:v>
                </c:pt>
                <c:pt idx="55">
                  <c:v>2023338.75</c:v>
                </c:pt>
                <c:pt idx="56">
                  <c:v>2064660</c:v>
                </c:pt>
                <c:pt idx="57">
                  <c:v>2085562.5</c:v>
                </c:pt>
                <c:pt idx="58">
                  <c:v>2106465</c:v>
                </c:pt>
                <c:pt idx="59">
                  <c:v>2149271.25</c:v>
                </c:pt>
                <c:pt idx="60">
                  <c:v>2170545</c:v>
                </c:pt>
                <c:pt idx="61">
                  <c:v>2191818.75</c:v>
                </c:pt>
                <c:pt idx="62">
                  <c:v>2268110</c:v>
                </c:pt>
                <c:pt idx="63">
                  <c:v>2289755</c:v>
                </c:pt>
                <c:pt idx="64">
                  <c:v>2335160</c:v>
                </c:pt>
                <c:pt idx="65">
                  <c:v>2357176.25</c:v>
                </c:pt>
                <c:pt idx="66">
                  <c:v>2379192.5</c:v>
                </c:pt>
                <c:pt idx="67">
                  <c:v>2426082.5</c:v>
                </c:pt>
                <c:pt idx="68">
                  <c:v>2448470</c:v>
                </c:pt>
                <c:pt idx="69">
                  <c:v>2470857.5</c:v>
                </c:pt>
                <c:pt idx="70">
                  <c:v>2519232.5</c:v>
                </c:pt>
                <c:pt idx="71">
                  <c:v>2573991.25</c:v>
                </c:pt>
                <c:pt idx="72">
                  <c:v>2623480</c:v>
                </c:pt>
                <c:pt idx="73">
                  <c:v>2646610</c:v>
                </c:pt>
                <c:pt idx="74">
                  <c:v>2669740</c:v>
                </c:pt>
                <c:pt idx="75">
                  <c:v>2720713.75</c:v>
                </c:pt>
                <c:pt idx="76">
                  <c:v>2744215</c:v>
                </c:pt>
                <c:pt idx="77">
                  <c:v>2767716.25</c:v>
                </c:pt>
                <c:pt idx="78">
                  <c:v>2820175</c:v>
                </c:pt>
                <c:pt idx="79">
                  <c:v>2844047.5</c:v>
                </c:pt>
                <c:pt idx="80">
                  <c:v>2929620</c:v>
                </c:pt>
                <c:pt idx="81">
                  <c:v>2953863.75</c:v>
                </c:pt>
                <c:pt idx="82">
                  <c:v>2978107.4999999995</c:v>
                </c:pt>
                <c:pt idx="83">
                  <c:v>3033165.0000000005</c:v>
                </c:pt>
                <c:pt idx="84">
                  <c:v>3057780</c:v>
                </c:pt>
                <c:pt idx="85">
                  <c:v>3082395</c:v>
                </c:pt>
                <c:pt idx="86">
                  <c:v>3138937.5</c:v>
                </c:pt>
                <c:pt idx="87">
                  <c:v>3163923.7499999995</c:v>
                </c:pt>
                <c:pt idx="88">
                  <c:v>3221580.0000000005</c:v>
                </c:pt>
                <c:pt idx="89">
                  <c:v>3278937.5</c:v>
                </c:pt>
                <c:pt idx="90">
                  <c:v>3304295</c:v>
                </c:pt>
                <c:pt idx="91">
                  <c:v>3363436.25</c:v>
                </c:pt>
                <c:pt idx="92">
                  <c:v>3389164.9999999995</c:v>
                </c:pt>
                <c:pt idx="93">
                  <c:v>3414893.7500000005</c:v>
                </c:pt>
                <c:pt idx="94">
                  <c:v>3475520</c:v>
                </c:pt>
                <c:pt idx="95">
                  <c:v>3501620</c:v>
                </c:pt>
                <c:pt idx="96">
                  <c:v>3563360</c:v>
                </c:pt>
                <c:pt idx="97">
                  <c:v>3621831.2499999995</c:v>
                </c:pt>
                <c:pt idx="98">
                  <c:v>3648302.5</c:v>
                </c:pt>
                <c:pt idx="99">
                  <c:v>3711527.5</c:v>
                </c:pt>
                <c:pt idx="100">
                  <c:v>3738370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305240"/>
        <c:axId val="316304848"/>
      </c:lineChart>
      <c:catAx>
        <c:axId val="316305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00" b="1" i="0" kern="1200" baseline="0">
                    <a:solidFill>
                      <a:srgbClr val="595959"/>
                    </a:solidFill>
                    <a:effectLst/>
                  </a:rPr>
                  <a:t>Durchschnittliche Hotel-Auslastung in Prozent</a:t>
                </a:r>
                <a:endParaRPr lang="de-DE">
                  <a:effectLst/>
                </a:endParaRPr>
              </a:p>
            </c:rich>
          </c:tx>
          <c:layout>
            <c:manualLayout>
              <c:xMode val="edge"/>
              <c:yMode val="edge"/>
              <c:x val="0.34193759397680185"/>
              <c:y val="0.8644963779527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6304848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316304848"/>
        <c:scaling>
          <c:orientation val="minMax"/>
          <c:max val="3800000"/>
          <c:min val="-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_);[Red]\(&quot;€&quot;#,##0\)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6305240"/>
        <c:crosses val="autoZero"/>
        <c:crossBetween val="between"/>
        <c:majorUnit val="25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'Airline Nachfrage-Analyse '!$C$5</c:f>
              <c:strCache>
                <c:ptCount val="1"/>
                <c:pt idx="0">
                  <c:v>Sitzladefaktor: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"/>
            <c:dispRSqr val="0"/>
            <c:dispEq val="0"/>
          </c:trendline>
          <c:trendline>
            <c:spPr>
              <a:ln w="28575" cap="rnd">
                <a:solidFill>
                  <a:srgbClr val="C00000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0684795953039877"/>
                  <c:y val="5.331992687742408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'Airline Nachfrage-Analyse '!$B$6:$B$105</c:f>
              <c:numCache>
                <c:formatCode>General</c:formatCode>
                <c:ptCount val="100"/>
                <c:pt idx="0">
                  <c:v>235</c:v>
                </c:pt>
                <c:pt idx="1">
                  <c:v>230</c:v>
                </c:pt>
                <c:pt idx="2">
                  <c:v>230</c:v>
                </c:pt>
                <c:pt idx="3">
                  <c:v>230</c:v>
                </c:pt>
                <c:pt idx="4">
                  <c:v>260</c:v>
                </c:pt>
                <c:pt idx="5">
                  <c:v>270</c:v>
                </c:pt>
                <c:pt idx="6">
                  <c:v>230</c:v>
                </c:pt>
                <c:pt idx="7">
                  <c:v>255</c:v>
                </c:pt>
                <c:pt idx="8">
                  <c:v>260</c:v>
                </c:pt>
                <c:pt idx="9">
                  <c:v>230</c:v>
                </c:pt>
                <c:pt idx="10">
                  <c:v>230</c:v>
                </c:pt>
                <c:pt idx="11">
                  <c:v>250</c:v>
                </c:pt>
                <c:pt idx="12">
                  <c:v>260</c:v>
                </c:pt>
                <c:pt idx="13">
                  <c:v>250</c:v>
                </c:pt>
                <c:pt idx="14">
                  <c:v>270</c:v>
                </c:pt>
                <c:pt idx="15">
                  <c:v>230</c:v>
                </c:pt>
                <c:pt idx="16">
                  <c:v>240</c:v>
                </c:pt>
                <c:pt idx="17">
                  <c:v>270</c:v>
                </c:pt>
                <c:pt idx="18">
                  <c:v>250</c:v>
                </c:pt>
                <c:pt idx="19">
                  <c:v>235</c:v>
                </c:pt>
                <c:pt idx="20">
                  <c:v>270</c:v>
                </c:pt>
                <c:pt idx="21">
                  <c:v>260</c:v>
                </c:pt>
                <c:pt idx="22">
                  <c:v>230</c:v>
                </c:pt>
                <c:pt idx="23">
                  <c:v>235</c:v>
                </c:pt>
                <c:pt idx="24">
                  <c:v>230</c:v>
                </c:pt>
                <c:pt idx="25">
                  <c:v>245</c:v>
                </c:pt>
                <c:pt idx="26">
                  <c:v>255</c:v>
                </c:pt>
                <c:pt idx="27">
                  <c:v>270</c:v>
                </c:pt>
                <c:pt idx="28">
                  <c:v>235</c:v>
                </c:pt>
                <c:pt idx="29">
                  <c:v>250</c:v>
                </c:pt>
                <c:pt idx="30">
                  <c:v>230</c:v>
                </c:pt>
                <c:pt idx="31">
                  <c:v>240</c:v>
                </c:pt>
                <c:pt idx="32">
                  <c:v>260</c:v>
                </c:pt>
                <c:pt idx="33">
                  <c:v>235</c:v>
                </c:pt>
                <c:pt idx="34">
                  <c:v>275</c:v>
                </c:pt>
                <c:pt idx="35">
                  <c:v>265</c:v>
                </c:pt>
                <c:pt idx="36">
                  <c:v>265</c:v>
                </c:pt>
                <c:pt idx="37">
                  <c:v>240</c:v>
                </c:pt>
                <c:pt idx="38">
                  <c:v>230</c:v>
                </c:pt>
                <c:pt idx="39">
                  <c:v>260</c:v>
                </c:pt>
                <c:pt idx="40">
                  <c:v>240</c:v>
                </c:pt>
                <c:pt idx="41">
                  <c:v>245</c:v>
                </c:pt>
                <c:pt idx="42">
                  <c:v>260</c:v>
                </c:pt>
                <c:pt idx="43">
                  <c:v>255</c:v>
                </c:pt>
                <c:pt idx="44">
                  <c:v>225</c:v>
                </c:pt>
                <c:pt idx="45">
                  <c:v>245</c:v>
                </c:pt>
                <c:pt idx="46">
                  <c:v>230</c:v>
                </c:pt>
                <c:pt idx="47">
                  <c:v>250</c:v>
                </c:pt>
                <c:pt idx="48">
                  <c:v>270</c:v>
                </c:pt>
                <c:pt idx="49">
                  <c:v>250</c:v>
                </c:pt>
                <c:pt idx="50">
                  <c:v>265</c:v>
                </c:pt>
                <c:pt idx="51">
                  <c:v>265</c:v>
                </c:pt>
                <c:pt idx="52">
                  <c:v>235</c:v>
                </c:pt>
                <c:pt idx="53">
                  <c:v>240</c:v>
                </c:pt>
                <c:pt idx="54">
                  <c:v>230</c:v>
                </c:pt>
                <c:pt idx="55">
                  <c:v>235</c:v>
                </c:pt>
                <c:pt idx="56">
                  <c:v>250</c:v>
                </c:pt>
                <c:pt idx="57">
                  <c:v>240</c:v>
                </c:pt>
                <c:pt idx="58">
                  <c:v>275</c:v>
                </c:pt>
                <c:pt idx="59">
                  <c:v>260</c:v>
                </c:pt>
                <c:pt idx="60">
                  <c:v>235</c:v>
                </c:pt>
                <c:pt idx="61">
                  <c:v>270</c:v>
                </c:pt>
                <c:pt idx="62">
                  <c:v>255</c:v>
                </c:pt>
                <c:pt idx="63">
                  <c:v>255</c:v>
                </c:pt>
                <c:pt idx="64">
                  <c:v>245</c:v>
                </c:pt>
                <c:pt idx="65">
                  <c:v>265</c:v>
                </c:pt>
                <c:pt idx="66">
                  <c:v>275</c:v>
                </c:pt>
                <c:pt idx="67">
                  <c:v>270</c:v>
                </c:pt>
                <c:pt idx="68">
                  <c:v>250</c:v>
                </c:pt>
                <c:pt idx="69">
                  <c:v>235</c:v>
                </c:pt>
                <c:pt idx="70">
                  <c:v>260</c:v>
                </c:pt>
                <c:pt idx="71">
                  <c:v>270</c:v>
                </c:pt>
                <c:pt idx="72">
                  <c:v>235</c:v>
                </c:pt>
                <c:pt idx="73">
                  <c:v>225</c:v>
                </c:pt>
                <c:pt idx="74">
                  <c:v>240</c:v>
                </c:pt>
                <c:pt idx="75">
                  <c:v>245</c:v>
                </c:pt>
                <c:pt idx="76">
                  <c:v>245</c:v>
                </c:pt>
                <c:pt idx="77">
                  <c:v>230</c:v>
                </c:pt>
                <c:pt idx="78">
                  <c:v>275</c:v>
                </c:pt>
                <c:pt idx="79">
                  <c:v>255</c:v>
                </c:pt>
                <c:pt idx="80">
                  <c:v>260</c:v>
                </c:pt>
                <c:pt idx="81">
                  <c:v>270</c:v>
                </c:pt>
                <c:pt idx="82">
                  <c:v>255</c:v>
                </c:pt>
                <c:pt idx="83">
                  <c:v>265</c:v>
                </c:pt>
                <c:pt idx="84">
                  <c:v>265</c:v>
                </c:pt>
                <c:pt idx="85">
                  <c:v>255</c:v>
                </c:pt>
                <c:pt idx="86">
                  <c:v>270</c:v>
                </c:pt>
                <c:pt idx="87">
                  <c:v>260</c:v>
                </c:pt>
                <c:pt idx="88">
                  <c:v>270</c:v>
                </c:pt>
                <c:pt idx="89">
                  <c:v>270</c:v>
                </c:pt>
                <c:pt idx="90">
                  <c:v>240</c:v>
                </c:pt>
                <c:pt idx="91">
                  <c:v>245</c:v>
                </c:pt>
                <c:pt idx="92">
                  <c:v>225</c:v>
                </c:pt>
                <c:pt idx="93">
                  <c:v>235</c:v>
                </c:pt>
                <c:pt idx="94">
                  <c:v>255</c:v>
                </c:pt>
                <c:pt idx="95">
                  <c:v>230</c:v>
                </c:pt>
                <c:pt idx="96">
                  <c:v>270</c:v>
                </c:pt>
                <c:pt idx="97">
                  <c:v>230</c:v>
                </c:pt>
                <c:pt idx="98">
                  <c:v>240</c:v>
                </c:pt>
                <c:pt idx="99">
                  <c:v>275</c:v>
                </c:pt>
              </c:numCache>
            </c:numRef>
          </c:xVal>
          <c:yVal>
            <c:numRef>
              <c:f>'Airline Nachfrage-Analyse '!$C$6:$C$105</c:f>
              <c:numCache>
                <c:formatCode>0.00</c:formatCode>
                <c:ptCount val="100"/>
                <c:pt idx="0">
                  <c:v>0.92</c:v>
                </c:pt>
                <c:pt idx="1">
                  <c:v>1.01</c:v>
                </c:pt>
                <c:pt idx="2">
                  <c:v>1.05</c:v>
                </c:pt>
                <c:pt idx="3">
                  <c:v>0.99</c:v>
                </c:pt>
                <c:pt idx="4">
                  <c:v>0.84</c:v>
                </c:pt>
                <c:pt idx="5">
                  <c:v>0.89</c:v>
                </c:pt>
                <c:pt idx="6">
                  <c:v>1.04</c:v>
                </c:pt>
                <c:pt idx="7">
                  <c:v>0.9</c:v>
                </c:pt>
                <c:pt idx="8">
                  <c:v>0.88</c:v>
                </c:pt>
                <c:pt idx="9">
                  <c:v>1</c:v>
                </c:pt>
                <c:pt idx="10">
                  <c:v>0.99</c:v>
                </c:pt>
                <c:pt idx="11">
                  <c:v>0.88</c:v>
                </c:pt>
                <c:pt idx="12">
                  <c:v>0.87</c:v>
                </c:pt>
                <c:pt idx="13">
                  <c:v>0.9</c:v>
                </c:pt>
                <c:pt idx="14">
                  <c:v>0.75</c:v>
                </c:pt>
                <c:pt idx="15">
                  <c:v>0.96</c:v>
                </c:pt>
                <c:pt idx="16">
                  <c:v>0.99</c:v>
                </c:pt>
                <c:pt idx="17">
                  <c:v>0.81</c:v>
                </c:pt>
                <c:pt idx="18">
                  <c:v>0.92</c:v>
                </c:pt>
                <c:pt idx="19">
                  <c:v>1.01</c:v>
                </c:pt>
                <c:pt idx="20">
                  <c:v>0.86</c:v>
                </c:pt>
                <c:pt idx="21">
                  <c:v>0.87</c:v>
                </c:pt>
                <c:pt idx="22">
                  <c:v>0.93</c:v>
                </c:pt>
                <c:pt idx="23">
                  <c:v>0.95</c:v>
                </c:pt>
                <c:pt idx="24">
                  <c:v>0.97</c:v>
                </c:pt>
                <c:pt idx="25">
                  <c:v>0.91</c:v>
                </c:pt>
                <c:pt idx="26">
                  <c:v>0.9</c:v>
                </c:pt>
                <c:pt idx="27">
                  <c:v>0.82</c:v>
                </c:pt>
                <c:pt idx="28">
                  <c:v>0.96</c:v>
                </c:pt>
                <c:pt idx="29">
                  <c:v>0.88</c:v>
                </c:pt>
                <c:pt idx="30">
                  <c:v>0.97</c:v>
                </c:pt>
                <c:pt idx="31">
                  <c:v>0.89</c:v>
                </c:pt>
                <c:pt idx="32">
                  <c:v>0.84</c:v>
                </c:pt>
                <c:pt idx="33">
                  <c:v>0.96</c:v>
                </c:pt>
                <c:pt idx="34">
                  <c:v>0.74</c:v>
                </c:pt>
                <c:pt idx="35">
                  <c:v>0.82</c:v>
                </c:pt>
                <c:pt idx="36">
                  <c:v>0.8</c:v>
                </c:pt>
                <c:pt idx="37">
                  <c:v>0.92</c:v>
                </c:pt>
                <c:pt idx="38">
                  <c:v>1.04</c:v>
                </c:pt>
                <c:pt idx="39">
                  <c:v>0.79</c:v>
                </c:pt>
                <c:pt idx="40">
                  <c:v>0.96</c:v>
                </c:pt>
                <c:pt idx="41">
                  <c:v>0.85</c:v>
                </c:pt>
                <c:pt idx="42">
                  <c:v>0.84</c:v>
                </c:pt>
                <c:pt idx="43">
                  <c:v>0.82</c:v>
                </c:pt>
                <c:pt idx="44">
                  <c:v>0.98</c:v>
                </c:pt>
                <c:pt idx="45">
                  <c:v>0.96</c:v>
                </c:pt>
                <c:pt idx="46">
                  <c:v>0.92</c:v>
                </c:pt>
                <c:pt idx="47">
                  <c:v>0.91</c:v>
                </c:pt>
                <c:pt idx="48">
                  <c:v>0.83</c:v>
                </c:pt>
                <c:pt idx="49">
                  <c:v>0.97</c:v>
                </c:pt>
                <c:pt idx="50">
                  <c:v>0.81</c:v>
                </c:pt>
                <c:pt idx="51">
                  <c:v>0.9</c:v>
                </c:pt>
                <c:pt idx="52">
                  <c:v>0.92</c:v>
                </c:pt>
                <c:pt idx="53">
                  <c:v>0.89</c:v>
                </c:pt>
                <c:pt idx="54">
                  <c:v>0.94</c:v>
                </c:pt>
                <c:pt idx="55">
                  <c:v>0.94</c:v>
                </c:pt>
                <c:pt idx="56">
                  <c:v>0.88</c:v>
                </c:pt>
                <c:pt idx="57">
                  <c:v>0.99</c:v>
                </c:pt>
                <c:pt idx="58">
                  <c:v>0.8</c:v>
                </c:pt>
                <c:pt idx="59">
                  <c:v>0.83</c:v>
                </c:pt>
                <c:pt idx="60">
                  <c:v>1.01</c:v>
                </c:pt>
                <c:pt idx="61">
                  <c:v>0.77</c:v>
                </c:pt>
                <c:pt idx="62">
                  <c:v>0.86</c:v>
                </c:pt>
                <c:pt idx="63">
                  <c:v>0.83</c:v>
                </c:pt>
                <c:pt idx="64">
                  <c:v>0.92</c:v>
                </c:pt>
                <c:pt idx="65">
                  <c:v>0.85</c:v>
                </c:pt>
                <c:pt idx="66">
                  <c:v>0.84</c:v>
                </c:pt>
                <c:pt idx="67">
                  <c:v>0.85</c:v>
                </c:pt>
                <c:pt idx="68">
                  <c:v>0.97</c:v>
                </c:pt>
                <c:pt idx="69">
                  <c:v>0.98</c:v>
                </c:pt>
                <c:pt idx="70">
                  <c:v>0.79</c:v>
                </c:pt>
                <c:pt idx="71">
                  <c:v>0.84</c:v>
                </c:pt>
                <c:pt idx="72">
                  <c:v>0.92</c:v>
                </c:pt>
                <c:pt idx="73">
                  <c:v>0.96</c:v>
                </c:pt>
                <c:pt idx="74">
                  <c:v>0.92</c:v>
                </c:pt>
                <c:pt idx="75">
                  <c:v>0.87</c:v>
                </c:pt>
                <c:pt idx="76">
                  <c:v>0.93</c:v>
                </c:pt>
                <c:pt idx="77">
                  <c:v>0.95</c:v>
                </c:pt>
                <c:pt idx="78">
                  <c:v>0.79</c:v>
                </c:pt>
                <c:pt idx="79">
                  <c:v>0.92</c:v>
                </c:pt>
                <c:pt idx="80">
                  <c:v>0.8</c:v>
                </c:pt>
                <c:pt idx="81">
                  <c:v>0.81</c:v>
                </c:pt>
                <c:pt idx="82">
                  <c:v>0.85</c:v>
                </c:pt>
                <c:pt idx="83">
                  <c:v>0.87</c:v>
                </c:pt>
                <c:pt idx="84">
                  <c:v>0.78</c:v>
                </c:pt>
                <c:pt idx="85">
                  <c:v>0.86</c:v>
                </c:pt>
                <c:pt idx="86">
                  <c:v>0.88</c:v>
                </c:pt>
                <c:pt idx="87">
                  <c:v>0.83</c:v>
                </c:pt>
                <c:pt idx="88">
                  <c:v>0.85</c:v>
                </c:pt>
                <c:pt idx="89">
                  <c:v>0.81</c:v>
                </c:pt>
                <c:pt idx="90">
                  <c:v>0.89</c:v>
                </c:pt>
                <c:pt idx="91">
                  <c:v>0.85</c:v>
                </c:pt>
                <c:pt idx="92">
                  <c:v>1.01</c:v>
                </c:pt>
                <c:pt idx="93">
                  <c:v>0.89</c:v>
                </c:pt>
                <c:pt idx="94">
                  <c:v>0.81</c:v>
                </c:pt>
                <c:pt idx="95">
                  <c:v>1.01</c:v>
                </c:pt>
                <c:pt idx="96">
                  <c:v>0.8</c:v>
                </c:pt>
                <c:pt idx="97">
                  <c:v>1.02</c:v>
                </c:pt>
                <c:pt idx="98">
                  <c:v>0.96</c:v>
                </c:pt>
                <c:pt idx="99">
                  <c:v>0.86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993080"/>
        <c:axId val="319993472"/>
      </c:scatterChart>
      <c:valAx>
        <c:axId val="319993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x</a:t>
                </a:r>
                <a:r>
                  <a:rPr lang="de-DE" baseline="0"/>
                  <a:t> = </a:t>
                </a:r>
                <a:r>
                  <a:rPr lang="de-DE" baseline="0">
                    <a:latin typeface="Calibri" panose="020F0502020204030204" pitchFamily="34" charset="0"/>
                  </a:rPr>
                  <a:t>Ø </a:t>
                </a:r>
                <a:r>
                  <a:rPr lang="de-DE"/>
                  <a:t>Ticketpreis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\ &quot;€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9993472"/>
        <c:crosses val="autoZero"/>
        <c:crossBetween val="midCat"/>
      </c:valAx>
      <c:valAx>
        <c:axId val="31999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y = Sitzladefaktor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9993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baseline="0"/>
              <a:t>Geschäftsmodellanalyse einer Airline: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Airline!$C$29</c:f>
              <c:strCache>
                <c:ptCount val="1"/>
                <c:pt idx="0">
                  <c:v>Umsatz/Jahr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numRef>
              <c:f>Airline!$A$31:$A$91</c:f>
              <c:numCache>
                <c:formatCode>#,##0\ "€"</c:formatCode>
                <c:ptCount val="61"/>
                <c:pt idx="0">
                  <c:v>100</c:v>
                </c:pt>
                <c:pt idx="1">
                  <c:v>105</c:v>
                </c:pt>
                <c:pt idx="2">
                  <c:v>110</c:v>
                </c:pt>
                <c:pt idx="3">
                  <c:v>115</c:v>
                </c:pt>
                <c:pt idx="4">
                  <c:v>120</c:v>
                </c:pt>
                <c:pt idx="5">
                  <c:v>125</c:v>
                </c:pt>
                <c:pt idx="6">
                  <c:v>130</c:v>
                </c:pt>
                <c:pt idx="7">
                  <c:v>135</c:v>
                </c:pt>
                <c:pt idx="8">
                  <c:v>140</c:v>
                </c:pt>
                <c:pt idx="9">
                  <c:v>145</c:v>
                </c:pt>
                <c:pt idx="10">
                  <c:v>150</c:v>
                </c:pt>
                <c:pt idx="11">
                  <c:v>155</c:v>
                </c:pt>
                <c:pt idx="12">
                  <c:v>160</c:v>
                </c:pt>
                <c:pt idx="13">
                  <c:v>165</c:v>
                </c:pt>
                <c:pt idx="14">
                  <c:v>170</c:v>
                </c:pt>
                <c:pt idx="15">
                  <c:v>175</c:v>
                </c:pt>
                <c:pt idx="16">
                  <c:v>180</c:v>
                </c:pt>
                <c:pt idx="17">
                  <c:v>185</c:v>
                </c:pt>
                <c:pt idx="18">
                  <c:v>190</c:v>
                </c:pt>
                <c:pt idx="19">
                  <c:v>195</c:v>
                </c:pt>
                <c:pt idx="20">
                  <c:v>200</c:v>
                </c:pt>
                <c:pt idx="21">
                  <c:v>205</c:v>
                </c:pt>
                <c:pt idx="22">
                  <c:v>210</c:v>
                </c:pt>
                <c:pt idx="23">
                  <c:v>215</c:v>
                </c:pt>
                <c:pt idx="24">
                  <c:v>220</c:v>
                </c:pt>
                <c:pt idx="25">
                  <c:v>225</c:v>
                </c:pt>
                <c:pt idx="26">
                  <c:v>230</c:v>
                </c:pt>
                <c:pt idx="27">
                  <c:v>235</c:v>
                </c:pt>
                <c:pt idx="28">
                  <c:v>240</c:v>
                </c:pt>
                <c:pt idx="29">
                  <c:v>245</c:v>
                </c:pt>
                <c:pt idx="30">
                  <c:v>250</c:v>
                </c:pt>
                <c:pt idx="31">
                  <c:v>255</c:v>
                </c:pt>
                <c:pt idx="32">
                  <c:v>260</c:v>
                </c:pt>
                <c:pt idx="33">
                  <c:v>265</c:v>
                </c:pt>
                <c:pt idx="34">
                  <c:v>270</c:v>
                </c:pt>
                <c:pt idx="35">
                  <c:v>275</c:v>
                </c:pt>
                <c:pt idx="36">
                  <c:v>280</c:v>
                </c:pt>
                <c:pt idx="37">
                  <c:v>285</c:v>
                </c:pt>
                <c:pt idx="38">
                  <c:v>290</c:v>
                </c:pt>
                <c:pt idx="39">
                  <c:v>295</c:v>
                </c:pt>
                <c:pt idx="40">
                  <c:v>300</c:v>
                </c:pt>
                <c:pt idx="41">
                  <c:v>305</c:v>
                </c:pt>
                <c:pt idx="42">
                  <c:v>310</c:v>
                </c:pt>
                <c:pt idx="43">
                  <c:v>315</c:v>
                </c:pt>
                <c:pt idx="44">
                  <c:v>320</c:v>
                </c:pt>
                <c:pt idx="45">
                  <c:v>325</c:v>
                </c:pt>
                <c:pt idx="46">
                  <c:v>330</c:v>
                </c:pt>
                <c:pt idx="47">
                  <c:v>335</c:v>
                </c:pt>
                <c:pt idx="48">
                  <c:v>340</c:v>
                </c:pt>
                <c:pt idx="49">
                  <c:v>345</c:v>
                </c:pt>
                <c:pt idx="50">
                  <c:v>350</c:v>
                </c:pt>
                <c:pt idx="51">
                  <c:v>355</c:v>
                </c:pt>
                <c:pt idx="52">
                  <c:v>360</c:v>
                </c:pt>
                <c:pt idx="53">
                  <c:v>365</c:v>
                </c:pt>
                <c:pt idx="54">
                  <c:v>370</c:v>
                </c:pt>
                <c:pt idx="55">
                  <c:v>375</c:v>
                </c:pt>
                <c:pt idx="56">
                  <c:v>380</c:v>
                </c:pt>
                <c:pt idx="57">
                  <c:v>385</c:v>
                </c:pt>
                <c:pt idx="58">
                  <c:v>390</c:v>
                </c:pt>
                <c:pt idx="59">
                  <c:v>395</c:v>
                </c:pt>
                <c:pt idx="60">
                  <c:v>400</c:v>
                </c:pt>
              </c:numCache>
            </c:numRef>
          </c:cat>
          <c:val>
            <c:numRef>
              <c:f>Airline!$C$31:$C$91</c:f>
              <c:numCache>
                <c:formatCode>#,##0\ "€"</c:formatCode>
                <c:ptCount val="61"/>
                <c:pt idx="0">
                  <c:v>280800000</c:v>
                </c:pt>
                <c:pt idx="1">
                  <c:v>290908800</c:v>
                </c:pt>
                <c:pt idx="2">
                  <c:v>300643200</c:v>
                </c:pt>
                <c:pt idx="3">
                  <c:v>310003200</c:v>
                </c:pt>
                <c:pt idx="4">
                  <c:v>318988800</c:v>
                </c:pt>
                <c:pt idx="5">
                  <c:v>327600000</c:v>
                </c:pt>
                <c:pt idx="6">
                  <c:v>335836800</c:v>
                </c:pt>
                <c:pt idx="7">
                  <c:v>343699199.99999994</c:v>
                </c:pt>
                <c:pt idx="8">
                  <c:v>351187199.99999994</c:v>
                </c:pt>
                <c:pt idx="9">
                  <c:v>358300799.99999994</c:v>
                </c:pt>
                <c:pt idx="10">
                  <c:v>365039999.99999994</c:v>
                </c:pt>
                <c:pt idx="11">
                  <c:v>371404799.99999994</c:v>
                </c:pt>
                <c:pt idx="12">
                  <c:v>377395199.99999994</c:v>
                </c:pt>
                <c:pt idx="13">
                  <c:v>383011199.99999994</c:v>
                </c:pt>
                <c:pt idx="14">
                  <c:v>388252799.99999994</c:v>
                </c:pt>
                <c:pt idx="15">
                  <c:v>393119999.99999994</c:v>
                </c:pt>
                <c:pt idx="16">
                  <c:v>397612800</c:v>
                </c:pt>
                <c:pt idx="17">
                  <c:v>401731200</c:v>
                </c:pt>
                <c:pt idx="18">
                  <c:v>405475199.99999994</c:v>
                </c:pt>
                <c:pt idx="19">
                  <c:v>408844799.99999994</c:v>
                </c:pt>
                <c:pt idx="20">
                  <c:v>411839999.99999994</c:v>
                </c:pt>
                <c:pt idx="21">
                  <c:v>414460799.99999994</c:v>
                </c:pt>
                <c:pt idx="22">
                  <c:v>416707200</c:v>
                </c:pt>
                <c:pt idx="23">
                  <c:v>418579200</c:v>
                </c:pt>
                <c:pt idx="24">
                  <c:v>420076800</c:v>
                </c:pt>
                <c:pt idx="25">
                  <c:v>421199999.99999994</c:v>
                </c:pt>
                <c:pt idx="26">
                  <c:v>421948799.99999994</c:v>
                </c:pt>
                <c:pt idx="27">
                  <c:v>422323199.99999994</c:v>
                </c:pt>
                <c:pt idx="28">
                  <c:v>422323200</c:v>
                </c:pt>
                <c:pt idx="29">
                  <c:v>421948799.99999994</c:v>
                </c:pt>
                <c:pt idx="30">
                  <c:v>421199999.99999994</c:v>
                </c:pt>
                <c:pt idx="31">
                  <c:v>420076799.99999994</c:v>
                </c:pt>
                <c:pt idx="32">
                  <c:v>418579199.99999994</c:v>
                </c:pt>
                <c:pt idx="33">
                  <c:v>416707199.99999994</c:v>
                </c:pt>
                <c:pt idx="34">
                  <c:v>414460799.99999994</c:v>
                </c:pt>
                <c:pt idx="35">
                  <c:v>411839999.99999988</c:v>
                </c:pt>
                <c:pt idx="36">
                  <c:v>408844799.99999988</c:v>
                </c:pt>
                <c:pt idx="37">
                  <c:v>405475199.99999988</c:v>
                </c:pt>
                <c:pt idx="38">
                  <c:v>401731200</c:v>
                </c:pt>
                <c:pt idx="39">
                  <c:v>397612800</c:v>
                </c:pt>
                <c:pt idx="40">
                  <c:v>393120000</c:v>
                </c:pt>
                <c:pt idx="41">
                  <c:v>388252799.99999994</c:v>
                </c:pt>
                <c:pt idx="42">
                  <c:v>383011199.99999994</c:v>
                </c:pt>
                <c:pt idx="43">
                  <c:v>377395199.99999994</c:v>
                </c:pt>
                <c:pt idx="44">
                  <c:v>371404799.99999994</c:v>
                </c:pt>
                <c:pt idx="45">
                  <c:v>365039999.99999994</c:v>
                </c:pt>
                <c:pt idx="46">
                  <c:v>358300799.99999988</c:v>
                </c:pt>
                <c:pt idx="47">
                  <c:v>351187199.99999988</c:v>
                </c:pt>
                <c:pt idx="48">
                  <c:v>343699199.99999988</c:v>
                </c:pt>
                <c:pt idx="49">
                  <c:v>335836799.99999988</c:v>
                </c:pt>
                <c:pt idx="50">
                  <c:v>327599999.99999988</c:v>
                </c:pt>
                <c:pt idx="51">
                  <c:v>318988800</c:v>
                </c:pt>
                <c:pt idx="52">
                  <c:v>310003200</c:v>
                </c:pt>
                <c:pt idx="53">
                  <c:v>300643199.99999994</c:v>
                </c:pt>
                <c:pt idx="54">
                  <c:v>290908799.99999994</c:v>
                </c:pt>
                <c:pt idx="55">
                  <c:v>280799999.99999994</c:v>
                </c:pt>
                <c:pt idx="56">
                  <c:v>270316799.99999988</c:v>
                </c:pt>
                <c:pt idx="57">
                  <c:v>259459199.99999991</c:v>
                </c:pt>
                <c:pt idx="58">
                  <c:v>248227199.99999991</c:v>
                </c:pt>
                <c:pt idx="59">
                  <c:v>236620799.99999988</c:v>
                </c:pt>
                <c:pt idx="60">
                  <c:v>224639999.99999988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Airline!$D$29</c:f>
              <c:strCache>
                <c:ptCount val="1"/>
                <c:pt idx="0">
                  <c:v>Kosten/Jahr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Airline!$A$31:$A$91</c:f>
              <c:numCache>
                <c:formatCode>#,##0\ "€"</c:formatCode>
                <c:ptCount val="61"/>
                <c:pt idx="0">
                  <c:v>100</c:v>
                </c:pt>
                <c:pt idx="1">
                  <c:v>105</c:v>
                </c:pt>
                <c:pt idx="2">
                  <c:v>110</c:v>
                </c:pt>
                <c:pt idx="3">
                  <c:v>115</c:v>
                </c:pt>
                <c:pt idx="4">
                  <c:v>120</c:v>
                </c:pt>
                <c:pt idx="5">
                  <c:v>125</c:v>
                </c:pt>
                <c:pt idx="6">
                  <c:v>130</c:v>
                </c:pt>
                <c:pt idx="7">
                  <c:v>135</c:v>
                </c:pt>
                <c:pt idx="8">
                  <c:v>140</c:v>
                </c:pt>
                <c:pt idx="9">
                  <c:v>145</c:v>
                </c:pt>
                <c:pt idx="10">
                  <c:v>150</c:v>
                </c:pt>
                <c:pt idx="11">
                  <c:v>155</c:v>
                </c:pt>
                <c:pt idx="12">
                  <c:v>160</c:v>
                </c:pt>
                <c:pt idx="13">
                  <c:v>165</c:v>
                </c:pt>
                <c:pt idx="14">
                  <c:v>170</c:v>
                </c:pt>
                <c:pt idx="15">
                  <c:v>175</c:v>
                </c:pt>
                <c:pt idx="16">
                  <c:v>180</c:v>
                </c:pt>
                <c:pt idx="17">
                  <c:v>185</c:v>
                </c:pt>
                <c:pt idx="18">
                  <c:v>190</c:v>
                </c:pt>
                <c:pt idx="19">
                  <c:v>195</c:v>
                </c:pt>
                <c:pt idx="20">
                  <c:v>200</c:v>
                </c:pt>
                <c:pt idx="21">
                  <c:v>205</c:v>
                </c:pt>
                <c:pt idx="22">
                  <c:v>210</c:v>
                </c:pt>
                <c:pt idx="23">
                  <c:v>215</c:v>
                </c:pt>
                <c:pt idx="24">
                  <c:v>220</c:v>
                </c:pt>
                <c:pt idx="25">
                  <c:v>225</c:v>
                </c:pt>
                <c:pt idx="26">
                  <c:v>230</c:v>
                </c:pt>
                <c:pt idx="27">
                  <c:v>235</c:v>
                </c:pt>
                <c:pt idx="28">
                  <c:v>240</c:v>
                </c:pt>
                <c:pt idx="29">
                  <c:v>245</c:v>
                </c:pt>
                <c:pt idx="30">
                  <c:v>250</c:v>
                </c:pt>
                <c:pt idx="31">
                  <c:v>255</c:v>
                </c:pt>
                <c:pt idx="32">
                  <c:v>260</c:v>
                </c:pt>
                <c:pt idx="33">
                  <c:v>265</c:v>
                </c:pt>
                <c:pt idx="34">
                  <c:v>270</c:v>
                </c:pt>
                <c:pt idx="35">
                  <c:v>275</c:v>
                </c:pt>
                <c:pt idx="36">
                  <c:v>280</c:v>
                </c:pt>
                <c:pt idx="37">
                  <c:v>285</c:v>
                </c:pt>
                <c:pt idx="38">
                  <c:v>290</c:v>
                </c:pt>
                <c:pt idx="39">
                  <c:v>295</c:v>
                </c:pt>
                <c:pt idx="40">
                  <c:v>300</c:v>
                </c:pt>
                <c:pt idx="41">
                  <c:v>305</c:v>
                </c:pt>
                <c:pt idx="42">
                  <c:v>310</c:v>
                </c:pt>
                <c:pt idx="43">
                  <c:v>315</c:v>
                </c:pt>
                <c:pt idx="44">
                  <c:v>320</c:v>
                </c:pt>
                <c:pt idx="45">
                  <c:v>325</c:v>
                </c:pt>
                <c:pt idx="46">
                  <c:v>330</c:v>
                </c:pt>
                <c:pt idx="47">
                  <c:v>335</c:v>
                </c:pt>
                <c:pt idx="48">
                  <c:v>340</c:v>
                </c:pt>
                <c:pt idx="49">
                  <c:v>345</c:v>
                </c:pt>
                <c:pt idx="50">
                  <c:v>350</c:v>
                </c:pt>
                <c:pt idx="51">
                  <c:v>355</c:v>
                </c:pt>
                <c:pt idx="52">
                  <c:v>360</c:v>
                </c:pt>
                <c:pt idx="53">
                  <c:v>365</c:v>
                </c:pt>
                <c:pt idx="54">
                  <c:v>370</c:v>
                </c:pt>
                <c:pt idx="55">
                  <c:v>375</c:v>
                </c:pt>
                <c:pt idx="56">
                  <c:v>380</c:v>
                </c:pt>
                <c:pt idx="57">
                  <c:v>385</c:v>
                </c:pt>
                <c:pt idx="58">
                  <c:v>390</c:v>
                </c:pt>
                <c:pt idx="59">
                  <c:v>395</c:v>
                </c:pt>
                <c:pt idx="60">
                  <c:v>400</c:v>
                </c:pt>
              </c:numCache>
            </c:numRef>
          </c:cat>
          <c:val>
            <c:numRef>
              <c:f>Airline!$D$31:$D$91</c:f>
              <c:numCache>
                <c:formatCode>#,##0\ "€"</c:formatCode>
                <c:ptCount val="61"/>
                <c:pt idx="0">
                  <c:v>382634579</c:v>
                </c:pt>
                <c:pt idx="1">
                  <c:v>382140371</c:v>
                </c:pt>
                <c:pt idx="2">
                  <c:v>381631187</c:v>
                </c:pt>
                <c:pt idx="3">
                  <c:v>381107027</c:v>
                </c:pt>
                <c:pt idx="4">
                  <c:v>380567891</c:v>
                </c:pt>
                <c:pt idx="5">
                  <c:v>380013779</c:v>
                </c:pt>
                <c:pt idx="6">
                  <c:v>379444691</c:v>
                </c:pt>
                <c:pt idx="7">
                  <c:v>378860627</c:v>
                </c:pt>
                <c:pt idx="8">
                  <c:v>378261587</c:v>
                </c:pt>
                <c:pt idx="9">
                  <c:v>377647571</c:v>
                </c:pt>
                <c:pt idx="10">
                  <c:v>377018579</c:v>
                </c:pt>
                <c:pt idx="11">
                  <c:v>376374611</c:v>
                </c:pt>
                <c:pt idx="12">
                  <c:v>375715667</c:v>
                </c:pt>
                <c:pt idx="13">
                  <c:v>375041747</c:v>
                </c:pt>
                <c:pt idx="14">
                  <c:v>374352851</c:v>
                </c:pt>
                <c:pt idx="15">
                  <c:v>373648979</c:v>
                </c:pt>
                <c:pt idx="16">
                  <c:v>372930131</c:v>
                </c:pt>
                <c:pt idx="17">
                  <c:v>372196307</c:v>
                </c:pt>
                <c:pt idx="18">
                  <c:v>371447507</c:v>
                </c:pt>
                <c:pt idx="19">
                  <c:v>370683731</c:v>
                </c:pt>
                <c:pt idx="20">
                  <c:v>369904979</c:v>
                </c:pt>
                <c:pt idx="21">
                  <c:v>369111251</c:v>
                </c:pt>
                <c:pt idx="22">
                  <c:v>368302547</c:v>
                </c:pt>
                <c:pt idx="23">
                  <c:v>367478867</c:v>
                </c:pt>
                <c:pt idx="24">
                  <c:v>366640211</c:v>
                </c:pt>
                <c:pt idx="25">
                  <c:v>365786579</c:v>
                </c:pt>
                <c:pt idx="26">
                  <c:v>364917971</c:v>
                </c:pt>
                <c:pt idx="27">
                  <c:v>364034387</c:v>
                </c:pt>
                <c:pt idx="28">
                  <c:v>363135827</c:v>
                </c:pt>
                <c:pt idx="29">
                  <c:v>362222291</c:v>
                </c:pt>
                <c:pt idx="30">
                  <c:v>361293779</c:v>
                </c:pt>
                <c:pt idx="31">
                  <c:v>360350291</c:v>
                </c:pt>
                <c:pt idx="32">
                  <c:v>359391827</c:v>
                </c:pt>
                <c:pt idx="33">
                  <c:v>358418387</c:v>
                </c:pt>
                <c:pt idx="34">
                  <c:v>357429971</c:v>
                </c:pt>
                <c:pt idx="35">
                  <c:v>356426579</c:v>
                </c:pt>
                <c:pt idx="36">
                  <c:v>355408211</c:v>
                </c:pt>
                <c:pt idx="37">
                  <c:v>354374867</c:v>
                </c:pt>
                <c:pt idx="38">
                  <c:v>353326547</c:v>
                </c:pt>
                <c:pt idx="39">
                  <c:v>352263251</c:v>
                </c:pt>
                <c:pt idx="40">
                  <c:v>351184979</c:v>
                </c:pt>
                <c:pt idx="41">
                  <c:v>350091731</c:v>
                </c:pt>
                <c:pt idx="42">
                  <c:v>348983507</c:v>
                </c:pt>
                <c:pt idx="43">
                  <c:v>347860307</c:v>
                </c:pt>
                <c:pt idx="44">
                  <c:v>346722131</c:v>
                </c:pt>
                <c:pt idx="45">
                  <c:v>345568979</c:v>
                </c:pt>
                <c:pt idx="46">
                  <c:v>344400851</c:v>
                </c:pt>
                <c:pt idx="47">
                  <c:v>343217747</c:v>
                </c:pt>
                <c:pt idx="48">
                  <c:v>342019667</c:v>
                </c:pt>
                <c:pt idx="49">
                  <c:v>340806611</c:v>
                </c:pt>
                <c:pt idx="50">
                  <c:v>339578579</c:v>
                </c:pt>
                <c:pt idx="51">
                  <c:v>338335571</c:v>
                </c:pt>
                <c:pt idx="52">
                  <c:v>337077587</c:v>
                </c:pt>
                <c:pt idx="53">
                  <c:v>335804627</c:v>
                </c:pt>
                <c:pt idx="54">
                  <c:v>334516691</c:v>
                </c:pt>
                <c:pt idx="55">
                  <c:v>333213779</c:v>
                </c:pt>
                <c:pt idx="56">
                  <c:v>331895891</c:v>
                </c:pt>
                <c:pt idx="57">
                  <c:v>330563027</c:v>
                </c:pt>
                <c:pt idx="58">
                  <c:v>329215187</c:v>
                </c:pt>
                <c:pt idx="59">
                  <c:v>327852371</c:v>
                </c:pt>
                <c:pt idx="60">
                  <c:v>326474579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Airline!$E$29</c:f>
              <c:strCache>
                <c:ptCount val="1"/>
                <c:pt idx="0">
                  <c:v>Variable Kosten/Jahr</c:v>
                </c:pt>
              </c:strCache>
            </c:strRef>
          </c:tx>
          <c:spPr>
            <a:ln w="28575" cap="rnd">
              <a:solidFill>
                <a:srgbClr val="8E000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8E0000"/>
                </a:solidFill>
                <a:prstDash val="sysDash"/>
              </a:ln>
              <a:effectLst/>
            </c:spPr>
          </c:marker>
          <c:cat>
            <c:numRef>
              <c:f>Airline!$A$31:$A$91</c:f>
              <c:numCache>
                <c:formatCode>#,##0\ "€"</c:formatCode>
                <c:ptCount val="61"/>
                <c:pt idx="0">
                  <c:v>100</c:v>
                </c:pt>
                <c:pt idx="1">
                  <c:v>105</c:v>
                </c:pt>
                <c:pt idx="2">
                  <c:v>110</c:v>
                </c:pt>
                <c:pt idx="3">
                  <c:v>115</c:v>
                </c:pt>
                <c:pt idx="4">
                  <c:v>120</c:v>
                </c:pt>
                <c:pt idx="5">
                  <c:v>125</c:v>
                </c:pt>
                <c:pt idx="6">
                  <c:v>130</c:v>
                </c:pt>
                <c:pt idx="7">
                  <c:v>135</c:v>
                </c:pt>
                <c:pt idx="8">
                  <c:v>140</c:v>
                </c:pt>
                <c:pt idx="9">
                  <c:v>145</c:v>
                </c:pt>
                <c:pt idx="10">
                  <c:v>150</c:v>
                </c:pt>
                <c:pt idx="11">
                  <c:v>155</c:v>
                </c:pt>
                <c:pt idx="12">
                  <c:v>160</c:v>
                </c:pt>
                <c:pt idx="13">
                  <c:v>165</c:v>
                </c:pt>
                <c:pt idx="14">
                  <c:v>170</c:v>
                </c:pt>
                <c:pt idx="15">
                  <c:v>175</c:v>
                </c:pt>
                <c:pt idx="16">
                  <c:v>180</c:v>
                </c:pt>
                <c:pt idx="17">
                  <c:v>185</c:v>
                </c:pt>
                <c:pt idx="18">
                  <c:v>190</c:v>
                </c:pt>
                <c:pt idx="19">
                  <c:v>195</c:v>
                </c:pt>
                <c:pt idx="20">
                  <c:v>200</c:v>
                </c:pt>
                <c:pt idx="21">
                  <c:v>205</c:v>
                </c:pt>
                <c:pt idx="22">
                  <c:v>210</c:v>
                </c:pt>
                <c:pt idx="23">
                  <c:v>215</c:v>
                </c:pt>
                <c:pt idx="24">
                  <c:v>220</c:v>
                </c:pt>
                <c:pt idx="25">
                  <c:v>225</c:v>
                </c:pt>
                <c:pt idx="26">
                  <c:v>230</c:v>
                </c:pt>
                <c:pt idx="27">
                  <c:v>235</c:v>
                </c:pt>
                <c:pt idx="28">
                  <c:v>240</c:v>
                </c:pt>
                <c:pt idx="29">
                  <c:v>245</c:v>
                </c:pt>
                <c:pt idx="30">
                  <c:v>250</c:v>
                </c:pt>
                <c:pt idx="31">
                  <c:v>255</c:v>
                </c:pt>
                <c:pt idx="32">
                  <c:v>260</c:v>
                </c:pt>
                <c:pt idx="33">
                  <c:v>265</c:v>
                </c:pt>
                <c:pt idx="34">
                  <c:v>270</c:v>
                </c:pt>
                <c:pt idx="35">
                  <c:v>275</c:v>
                </c:pt>
                <c:pt idx="36">
                  <c:v>280</c:v>
                </c:pt>
                <c:pt idx="37">
                  <c:v>285</c:v>
                </c:pt>
                <c:pt idx="38">
                  <c:v>290</c:v>
                </c:pt>
                <c:pt idx="39">
                  <c:v>295</c:v>
                </c:pt>
                <c:pt idx="40">
                  <c:v>300</c:v>
                </c:pt>
                <c:pt idx="41">
                  <c:v>305</c:v>
                </c:pt>
                <c:pt idx="42">
                  <c:v>310</c:v>
                </c:pt>
                <c:pt idx="43">
                  <c:v>315</c:v>
                </c:pt>
                <c:pt idx="44">
                  <c:v>320</c:v>
                </c:pt>
                <c:pt idx="45">
                  <c:v>325</c:v>
                </c:pt>
                <c:pt idx="46">
                  <c:v>330</c:v>
                </c:pt>
                <c:pt idx="47">
                  <c:v>335</c:v>
                </c:pt>
                <c:pt idx="48">
                  <c:v>340</c:v>
                </c:pt>
                <c:pt idx="49">
                  <c:v>345</c:v>
                </c:pt>
                <c:pt idx="50">
                  <c:v>350</c:v>
                </c:pt>
                <c:pt idx="51">
                  <c:v>355</c:v>
                </c:pt>
                <c:pt idx="52">
                  <c:v>360</c:v>
                </c:pt>
                <c:pt idx="53">
                  <c:v>365</c:v>
                </c:pt>
                <c:pt idx="54">
                  <c:v>370</c:v>
                </c:pt>
                <c:pt idx="55">
                  <c:v>375</c:v>
                </c:pt>
                <c:pt idx="56">
                  <c:v>380</c:v>
                </c:pt>
                <c:pt idx="57">
                  <c:v>385</c:v>
                </c:pt>
                <c:pt idx="58">
                  <c:v>390</c:v>
                </c:pt>
                <c:pt idx="59">
                  <c:v>395</c:v>
                </c:pt>
                <c:pt idx="60">
                  <c:v>400</c:v>
                </c:pt>
              </c:numCache>
            </c:numRef>
          </c:cat>
          <c:val>
            <c:numRef>
              <c:f>Airline!$E$31:$E$91</c:f>
              <c:numCache>
                <c:formatCode>#,##0\ "€"</c:formatCode>
                <c:ptCount val="61"/>
                <c:pt idx="0">
                  <c:v>78624000</c:v>
                </c:pt>
                <c:pt idx="1">
                  <c:v>78129792</c:v>
                </c:pt>
                <c:pt idx="2">
                  <c:v>77620608</c:v>
                </c:pt>
                <c:pt idx="3">
                  <c:v>77096448</c:v>
                </c:pt>
                <c:pt idx="4">
                  <c:v>76557312</c:v>
                </c:pt>
                <c:pt idx="5">
                  <c:v>76003200</c:v>
                </c:pt>
                <c:pt idx="6">
                  <c:v>75434112</c:v>
                </c:pt>
                <c:pt idx="7">
                  <c:v>74850048</c:v>
                </c:pt>
                <c:pt idx="8">
                  <c:v>74251008</c:v>
                </c:pt>
                <c:pt idx="9">
                  <c:v>73636991.999999985</c:v>
                </c:pt>
                <c:pt idx="10">
                  <c:v>73007999.999999985</c:v>
                </c:pt>
                <c:pt idx="11">
                  <c:v>72364031.999999985</c:v>
                </c:pt>
                <c:pt idx="12">
                  <c:v>71705087.999999985</c:v>
                </c:pt>
                <c:pt idx="13">
                  <c:v>71031167.999999985</c:v>
                </c:pt>
                <c:pt idx="14">
                  <c:v>70342271.999999985</c:v>
                </c:pt>
                <c:pt idx="15">
                  <c:v>69638399.999999985</c:v>
                </c:pt>
                <c:pt idx="16">
                  <c:v>68919552</c:v>
                </c:pt>
                <c:pt idx="17">
                  <c:v>68185728</c:v>
                </c:pt>
                <c:pt idx="18">
                  <c:v>67436928</c:v>
                </c:pt>
                <c:pt idx="19">
                  <c:v>66673152</c:v>
                </c:pt>
                <c:pt idx="20">
                  <c:v>65894399.999999993</c:v>
                </c:pt>
                <c:pt idx="21">
                  <c:v>65100671.999999985</c:v>
                </c:pt>
                <c:pt idx="22">
                  <c:v>64291968</c:v>
                </c:pt>
                <c:pt idx="23">
                  <c:v>63468288</c:v>
                </c:pt>
                <c:pt idx="24">
                  <c:v>62629632</c:v>
                </c:pt>
                <c:pt idx="25">
                  <c:v>61775999.999999985</c:v>
                </c:pt>
                <c:pt idx="26">
                  <c:v>60907392</c:v>
                </c:pt>
                <c:pt idx="27">
                  <c:v>60023807.999999985</c:v>
                </c:pt>
                <c:pt idx="28">
                  <c:v>59125248</c:v>
                </c:pt>
                <c:pt idx="29">
                  <c:v>58211712</c:v>
                </c:pt>
                <c:pt idx="30">
                  <c:v>57283199.999999985</c:v>
                </c:pt>
                <c:pt idx="31">
                  <c:v>56339712</c:v>
                </c:pt>
                <c:pt idx="32">
                  <c:v>55381247.999999985</c:v>
                </c:pt>
                <c:pt idx="33">
                  <c:v>54407807.999999985</c:v>
                </c:pt>
                <c:pt idx="34">
                  <c:v>53419391.999999993</c:v>
                </c:pt>
                <c:pt idx="35">
                  <c:v>52415999.999999985</c:v>
                </c:pt>
                <c:pt idx="36">
                  <c:v>51397631.999999985</c:v>
                </c:pt>
                <c:pt idx="37">
                  <c:v>50364287.999999985</c:v>
                </c:pt>
                <c:pt idx="38">
                  <c:v>49315968</c:v>
                </c:pt>
                <c:pt idx="39">
                  <c:v>48252672</c:v>
                </c:pt>
                <c:pt idx="40">
                  <c:v>47174400</c:v>
                </c:pt>
                <c:pt idx="41">
                  <c:v>46081152</c:v>
                </c:pt>
                <c:pt idx="42">
                  <c:v>44972927.999999993</c:v>
                </c:pt>
                <c:pt idx="43">
                  <c:v>43849727.999999985</c:v>
                </c:pt>
                <c:pt idx="44">
                  <c:v>42711551.999999993</c:v>
                </c:pt>
                <c:pt idx="45">
                  <c:v>41558399.999999985</c:v>
                </c:pt>
                <c:pt idx="46">
                  <c:v>40390272</c:v>
                </c:pt>
                <c:pt idx="47">
                  <c:v>39207167.999999985</c:v>
                </c:pt>
                <c:pt idx="48">
                  <c:v>38009087.999999985</c:v>
                </c:pt>
                <c:pt idx="49">
                  <c:v>36796031.999999985</c:v>
                </c:pt>
                <c:pt idx="50">
                  <c:v>35567999.999999985</c:v>
                </c:pt>
                <c:pt idx="51">
                  <c:v>34324992</c:v>
                </c:pt>
                <c:pt idx="52">
                  <c:v>33067007.999999993</c:v>
                </c:pt>
                <c:pt idx="53">
                  <c:v>31794047.999999993</c:v>
                </c:pt>
                <c:pt idx="54">
                  <c:v>30506111.999999993</c:v>
                </c:pt>
                <c:pt idx="55">
                  <c:v>29203199.999999993</c:v>
                </c:pt>
                <c:pt idx="56">
                  <c:v>27885311.999999993</c:v>
                </c:pt>
                <c:pt idx="57">
                  <c:v>26552447.999999993</c:v>
                </c:pt>
                <c:pt idx="58">
                  <c:v>25204607.999999989</c:v>
                </c:pt>
                <c:pt idx="59">
                  <c:v>23841791.999999985</c:v>
                </c:pt>
                <c:pt idx="60">
                  <c:v>22463999.999999985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Airline!$F$29</c:f>
              <c:strCache>
                <c:ptCount val="1"/>
                <c:pt idx="0">
                  <c:v>Sprungfix-K./Jahr</c:v>
                </c:pt>
              </c:strCache>
            </c:strRef>
          </c:tx>
          <c:spPr>
            <a:ln w="28575" cap="rnd">
              <a:solidFill>
                <a:srgbClr val="8E00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8E0000"/>
                </a:solidFill>
                <a:prstDash val="sysDot"/>
              </a:ln>
              <a:effectLst/>
            </c:spPr>
          </c:marker>
          <c:cat>
            <c:numRef>
              <c:f>Airline!$A$31:$A$91</c:f>
              <c:numCache>
                <c:formatCode>#,##0\ "€"</c:formatCode>
                <c:ptCount val="61"/>
                <c:pt idx="0">
                  <c:v>100</c:v>
                </c:pt>
                <c:pt idx="1">
                  <c:v>105</c:v>
                </c:pt>
                <c:pt idx="2">
                  <c:v>110</c:v>
                </c:pt>
                <c:pt idx="3">
                  <c:v>115</c:v>
                </c:pt>
                <c:pt idx="4">
                  <c:v>120</c:v>
                </c:pt>
                <c:pt idx="5">
                  <c:v>125</c:v>
                </c:pt>
                <c:pt idx="6">
                  <c:v>130</c:v>
                </c:pt>
                <c:pt idx="7">
                  <c:v>135</c:v>
                </c:pt>
                <c:pt idx="8">
                  <c:v>140</c:v>
                </c:pt>
                <c:pt idx="9">
                  <c:v>145</c:v>
                </c:pt>
                <c:pt idx="10">
                  <c:v>150</c:v>
                </c:pt>
                <c:pt idx="11">
                  <c:v>155</c:v>
                </c:pt>
                <c:pt idx="12">
                  <c:v>160</c:v>
                </c:pt>
                <c:pt idx="13">
                  <c:v>165</c:v>
                </c:pt>
                <c:pt idx="14">
                  <c:v>170</c:v>
                </c:pt>
                <c:pt idx="15">
                  <c:v>175</c:v>
                </c:pt>
                <c:pt idx="16">
                  <c:v>180</c:v>
                </c:pt>
                <c:pt idx="17">
                  <c:v>185</c:v>
                </c:pt>
                <c:pt idx="18">
                  <c:v>190</c:v>
                </c:pt>
                <c:pt idx="19">
                  <c:v>195</c:v>
                </c:pt>
                <c:pt idx="20">
                  <c:v>200</c:v>
                </c:pt>
                <c:pt idx="21">
                  <c:v>205</c:v>
                </c:pt>
                <c:pt idx="22">
                  <c:v>210</c:v>
                </c:pt>
                <c:pt idx="23">
                  <c:v>215</c:v>
                </c:pt>
                <c:pt idx="24">
                  <c:v>220</c:v>
                </c:pt>
                <c:pt idx="25">
                  <c:v>225</c:v>
                </c:pt>
                <c:pt idx="26">
                  <c:v>230</c:v>
                </c:pt>
                <c:pt idx="27">
                  <c:v>235</c:v>
                </c:pt>
                <c:pt idx="28">
                  <c:v>240</c:v>
                </c:pt>
                <c:pt idx="29">
                  <c:v>245</c:v>
                </c:pt>
                <c:pt idx="30">
                  <c:v>250</c:v>
                </c:pt>
                <c:pt idx="31">
                  <c:v>255</c:v>
                </c:pt>
                <c:pt idx="32">
                  <c:v>260</c:v>
                </c:pt>
                <c:pt idx="33">
                  <c:v>265</c:v>
                </c:pt>
                <c:pt idx="34">
                  <c:v>270</c:v>
                </c:pt>
                <c:pt idx="35">
                  <c:v>275</c:v>
                </c:pt>
                <c:pt idx="36">
                  <c:v>280</c:v>
                </c:pt>
                <c:pt idx="37">
                  <c:v>285</c:v>
                </c:pt>
                <c:pt idx="38">
                  <c:v>290</c:v>
                </c:pt>
                <c:pt idx="39">
                  <c:v>295</c:v>
                </c:pt>
                <c:pt idx="40">
                  <c:v>300</c:v>
                </c:pt>
                <c:pt idx="41">
                  <c:v>305</c:v>
                </c:pt>
                <c:pt idx="42">
                  <c:v>310</c:v>
                </c:pt>
                <c:pt idx="43">
                  <c:v>315</c:v>
                </c:pt>
                <c:pt idx="44">
                  <c:v>320</c:v>
                </c:pt>
                <c:pt idx="45">
                  <c:v>325</c:v>
                </c:pt>
                <c:pt idx="46">
                  <c:v>330</c:v>
                </c:pt>
                <c:pt idx="47">
                  <c:v>335</c:v>
                </c:pt>
                <c:pt idx="48">
                  <c:v>340</c:v>
                </c:pt>
                <c:pt idx="49">
                  <c:v>345</c:v>
                </c:pt>
                <c:pt idx="50">
                  <c:v>350</c:v>
                </c:pt>
                <c:pt idx="51">
                  <c:v>355</c:v>
                </c:pt>
                <c:pt idx="52">
                  <c:v>360</c:v>
                </c:pt>
                <c:pt idx="53">
                  <c:v>365</c:v>
                </c:pt>
                <c:pt idx="54">
                  <c:v>370</c:v>
                </c:pt>
                <c:pt idx="55">
                  <c:v>375</c:v>
                </c:pt>
                <c:pt idx="56">
                  <c:v>380</c:v>
                </c:pt>
                <c:pt idx="57">
                  <c:v>385</c:v>
                </c:pt>
                <c:pt idx="58">
                  <c:v>390</c:v>
                </c:pt>
                <c:pt idx="59">
                  <c:v>395</c:v>
                </c:pt>
                <c:pt idx="60">
                  <c:v>400</c:v>
                </c:pt>
              </c:numCache>
            </c:numRef>
          </c:cat>
          <c:val>
            <c:numRef>
              <c:f>Airline!$F$31:$F$91</c:f>
              <c:numCache>
                <c:formatCode>#,##0\ "€"</c:formatCode>
                <c:ptCount val="61"/>
                <c:pt idx="0">
                  <c:v>105010377</c:v>
                </c:pt>
                <c:pt idx="1">
                  <c:v>105010377</c:v>
                </c:pt>
                <c:pt idx="2">
                  <c:v>105010377</c:v>
                </c:pt>
                <c:pt idx="3">
                  <c:v>105010377</c:v>
                </c:pt>
                <c:pt idx="4">
                  <c:v>105010377</c:v>
                </c:pt>
                <c:pt idx="5">
                  <c:v>105010377</c:v>
                </c:pt>
                <c:pt idx="6">
                  <c:v>105010377</c:v>
                </c:pt>
                <c:pt idx="7">
                  <c:v>105010377</c:v>
                </c:pt>
                <c:pt idx="8">
                  <c:v>105010377</c:v>
                </c:pt>
                <c:pt idx="9">
                  <c:v>105010377</c:v>
                </c:pt>
                <c:pt idx="10">
                  <c:v>105010377</c:v>
                </c:pt>
                <c:pt idx="11">
                  <c:v>105010377</c:v>
                </c:pt>
                <c:pt idx="12">
                  <c:v>105010377</c:v>
                </c:pt>
                <c:pt idx="13">
                  <c:v>105010377</c:v>
                </c:pt>
                <c:pt idx="14">
                  <c:v>105010377</c:v>
                </c:pt>
                <c:pt idx="15">
                  <c:v>105010377</c:v>
                </c:pt>
                <c:pt idx="16">
                  <c:v>105010377</c:v>
                </c:pt>
                <c:pt idx="17">
                  <c:v>105010377</c:v>
                </c:pt>
                <c:pt idx="18">
                  <c:v>105010377</c:v>
                </c:pt>
                <c:pt idx="19">
                  <c:v>105010377</c:v>
                </c:pt>
                <c:pt idx="20">
                  <c:v>105010377</c:v>
                </c:pt>
                <c:pt idx="21">
                  <c:v>105010377</c:v>
                </c:pt>
                <c:pt idx="22">
                  <c:v>105010377</c:v>
                </c:pt>
                <c:pt idx="23">
                  <c:v>105010377</c:v>
                </c:pt>
                <c:pt idx="24">
                  <c:v>105010377</c:v>
                </c:pt>
                <c:pt idx="25">
                  <c:v>105010377</c:v>
                </c:pt>
                <c:pt idx="26">
                  <c:v>105010377</c:v>
                </c:pt>
                <c:pt idx="27">
                  <c:v>105010377</c:v>
                </c:pt>
                <c:pt idx="28">
                  <c:v>105010377</c:v>
                </c:pt>
                <c:pt idx="29">
                  <c:v>105010377</c:v>
                </c:pt>
                <c:pt idx="30">
                  <c:v>105010377</c:v>
                </c:pt>
                <c:pt idx="31">
                  <c:v>105010377</c:v>
                </c:pt>
                <c:pt idx="32">
                  <c:v>105010377</c:v>
                </c:pt>
                <c:pt idx="33">
                  <c:v>105010377</c:v>
                </c:pt>
                <c:pt idx="34">
                  <c:v>105010377</c:v>
                </c:pt>
                <c:pt idx="35">
                  <c:v>105010377</c:v>
                </c:pt>
                <c:pt idx="36">
                  <c:v>105010377</c:v>
                </c:pt>
                <c:pt idx="37">
                  <c:v>105010377</c:v>
                </c:pt>
                <c:pt idx="38">
                  <c:v>105010377</c:v>
                </c:pt>
                <c:pt idx="39">
                  <c:v>105010377</c:v>
                </c:pt>
                <c:pt idx="40">
                  <c:v>105010377</c:v>
                </c:pt>
                <c:pt idx="41">
                  <c:v>105010377</c:v>
                </c:pt>
                <c:pt idx="42">
                  <c:v>105010377</c:v>
                </c:pt>
                <c:pt idx="43">
                  <c:v>105010377</c:v>
                </c:pt>
                <c:pt idx="44">
                  <c:v>105010377</c:v>
                </c:pt>
                <c:pt idx="45">
                  <c:v>105010377</c:v>
                </c:pt>
                <c:pt idx="46">
                  <c:v>105010377</c:v>
                </c:pt>
                <c:pt idx="47">
                  <c:v>105010377</c:v>
                </c:pt>
                <c:pt idx="48">
                  <c:v>105010377</c:v>
                </c:pt>
                <c:pt idx="49">
                  <c:v>105010377</c:v>
                </c:pt>
                <c:pt idx="50">
                  <c:v>105010377</c:v>
                </c:pt>
                <c:pt idx="51">
                  <c:v>105010377</c:v>
                </c:pt>
                <c:pt idx="52">
                  <c:v>105010377</c:v>
                </c:pt>
                <c:pt idx="53">
                  <c:v>105010377</c:v>
                </c:pt>
                <c:pt idx="54">
                  <c:v>105010377</c:v>
                </c:pt>
                <c:pt idx="55">
                  <c:v>105010377</c:v>
                </c:pt>
                <c:pt idx="56">
                  <c:v>105010377</c:v>
                </c:pt>
                <c:pt idx="57">
                  <c:v>105010377</c:v>
                </c:pt>
                <c:pt idx="58">
                  <c:v>105010377</c:v>
                </c:pt>
                <c:pt idx="59">
                  <c:v>105010377</c:v>
                </c:pt>
                <c:pt idx="60">
                  <c:v>105010377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Airline!$G$29</c:f>
              <c:strCache>
                <c:ptCount val="1"/>
                <c:pt idx="0">
                  <c:v>Fixkosten/Jahr</c:v>
                </c:pt>
              </c:strCache>
            </c:strRef>
          </c:tx>
          <c:spPr>
            <a:ln w="28575" cap="rnd">
              <a:solidFill>
                <a:srgbClr val="8E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8E0000"/>
                </a:solidFill>
              </a:ln>
              <a:effectLst/>
            </c:spPr>
          </c:marker>
          <c:cat>
            <c:numRef>
              <c:f>Airline!$A$31:$A$91</c:f>
              <c:numCache>
                <c:formatCode>#,##0\ "€"</c:formatCode>
                <c:ptCount val="61"/>
                <c:pt idx="0">
                  <c:v>100</c:v>
                </c:pt>
                <c:pt idx="1">
                  <c:v>105</c:v>
                </c:pt>
                <c:pt idx="2">
                  <c:v>110</c:v>
                </c:pt>
                <c:pt idx="3">
                  <c:v>115</c:v>
                </c:pt>
                <c:pt idx="4">
                  <c:v>120</c:v>
                </c:pt>
                <c:pt idx="5">
                  <c:v>125</c:v>
                </c:pt>
                <c:pt idx="6">
                  <c:v>130</c:v>
                </c:pt>
                <c:pt idx="7">
                  <c:v>135</c:v>
                </c:pt>
                <c:pt idx="8">
                  <c:v>140</c:v>
                </c:pt>
                <c:pt idx="9">
                  <c:v>145</c:v>
                </c:pt>
                <c:pt idx="10">
                  <c:v>150</c:v>
                </c:pt>
                <c:pt idx="11">
                  <c:v>155</c:v>
                </c:pt>
                <c:pt idx="12">
                  <c:v>160</c:v>
                </c:pt>
                <c:pt idx="13">
                  <c:v>165</c:v>
                </c:pt>
                <c:pt idx="14">
                  <c:v>170</c:v>
                </c:pt>
                <c:pt idx="15">
                  <c:v>175</c:v>
                </c:pt>
                <c:pt idx="16">
                  <c:v>180</c:v>
                </c:pt>
                <c:pt idx="17">
                  <c:v>185</c:v>
                </c:pt>
                <c:pt idx="18">
                  <c:v>190</c:v>
                </c:pt>
                <c:pt idx="19">
                  <c:v>195</c:v>
                </c:pt>
                <c:pt idx="20">
                  <c:v>200</c:v>
                </c:pt>
                <c:pt idx="21">
                  <c:v>205</c:v>
                </c:pt>
                <c:pt idx="22">
                  <c:v>210</c:v>
                </c:pt>
                <c:pt idx="23">
                  <c:v>215</c:v>
                </c:pt>
                <c:pt idx="24">
                  <c:v>220</c:v>
                </c:pt>
                <c:pt idx="25">
                  <c:v>225</c:v>
                </c:pt>
                <c:pt idx="26">
                  <c:v>230</c:v>
                </c:pt>
                <c:pt idx="27">
                  <c:v>235</c:v>
                </c:pt>
                <c:pt idx="28">
                  <c:v>240</c:v>
                </c:pt>
                <c:pt idx="29">
                  <c:v>245</c:v>
                </c:pt>
                <c:pt idx="30">
                  <c:v>250</c:v>
                </c:pt>
                <c:pt idx="31">
                  <c:v>255</c:v>
                </c:pt>
                <c:pt idx="32">
                  <c:v>260</c:v>
                </c:pt>
                <c:pt idx="33">
                  <c:v>265</c:v>
                </c:pt>
                <c:pt idx="34">
                  <c:v>270</c:v>
                </c:pt>
                <c:pt idx="35">
                  <c:v>275</c:v>
                </c:pt>
                <c:pt idx="36">
                  <c:v>280</c:v>
                </c:pt>
                <c:pt idx="37">
                  <c:v>285</c:v>
                </c:pt>
                <c:pt idx="38">
                  <c:v>290</c:v>
                </c:pt>
                <c:pt idx="39">
                  <c:v>295</c:v>
                </c:pt>
                <c:pt idx="40">
                  <c:v>300</c:v>
                </c:pt>
                <c:pt idx="41">
                  <c:v>305</c:v>
                </c:pt>
                <c:pt idx="42">
                  <c:v>310</c:v>
                </c:pt>
                <c:pt idx="43">
                  <c:v>315</c:v>
                </c:pt>
                <c:pt idx="44">
                  <c:v>320</c:v>
                </c:pt>
                <c:pt idx="45">
                  <c:v>325</c:v>
                </c:pt>
                <c:pt idx="46">
                  <c:v>330</c:v>
                </c:pt>
                <c:pt idx="47">
                  <c:v>335</c:v>
                </c:pt>
                <c:pt idx="48">
                  <c:v>340</c:v>
                </c:pt>
                <c:pt idx="49">
                  <c:v>345</c:v>
                </c:pt>
                <c:pt idx="50">
                  <c:v>350</c:v>
                </c:pt>
                <c:pt idx="51">
                  <c:v>355</c:v>
                </c:pt>
                <c:pt idx="52">
                  <c:v>360</c:v>
                </c:pt>
                <c:pt idx="53">
                  <c:v>365</c:v>
                </c:pt>
                <c:pt idx="54">
                  <c:v>370</c:v>
                </c:pt>
                <c:pt idx="55">
                  <c:v>375</c:v>
                </c:pt>
                <c:pt idx="56">
                  <c:v>380</c:v>
                </c:pt>
                <c:pt idx="57">
                  <c:v>385</c:v>
                </c:pt>
                <c:pt idx="58">
                  <c:v>390</c:v>
                </c:pt>
                <c:pt idx="59">
                  <c:v>395</c:v>
                </c:pt>
                <c:pt idx="60">
                  <c:v>400</c:v>
                </c:pt>
              </c:numCache>
            </c:numRef>
          </c:cat>
          <c:val>
            <c:numRef>
              <c:f>Airline!$G$31:$G$91</c:f>
              <c:numCache>
                <c:formatCode>#,##0\ "€"</c:formatCode>
                <c:ptCount val="61"/>
                <c:pt idx="0">
                  <c:v>199000202</c:v>
                </c:pt>
                <c:pt idx="1">
                  <c:v>199000202</c:v>
                </c:pt>
                <c:pt idx="2">
                  <c:v>199000202</c:v>
                </c:pt>
                <c:pt idx="3">
                  <c:v>199000202</c:v>
                </c:pt>
                <c:pt idx="4">
                  <c:v>199000202</c:v>
                </c:pt>
                <c:pt idx="5">
                  <c:v>199000202</c:v>
                </c:pt>
                <c:pt idx="6">
                  <c:v>199000202</c:v>
                </c:pt>
                <c:pt idx="7">
                  <c:v>199000202</c:v>
                </c:pt>
                <c:pt idx="8">
                  <c:v>199000202</c:v>
                </c:pt>
                <c:pt idx="9">
                  <c:v>199000202</c:v>
                </c:pt>
                <c:pt idx="10">
                  <c:v>199000202</c:v>
                </c:pt>
                <c:pt idx="11">
                  <c:v>199000202</c:v>
                </c:pt>
                <c:pt idx="12">
                  <c:v>199000202</c:v>
                </c:pt>
                <c:pt idx="13">
                  <c:v>199000202</c:v>
                </c:pt>
                <c:pt idx="14">
                  <c:v>199000202</c:v>
                </c:pt>
                <c:pt idx="15">
                  <c:v>199000202</c:v>
                </c:pt>
                <c:pt idx="16">
                  <c:v>199000202</c:v>
                </c:pt>
                <c:pt idx="17">
                  <c:v>199000202</c:v>
                </c:pt>
                <c:pt idx="18">
                  <c:v>199000202</c:v>
                </c:pt>
                <c:pt idx="19">
                  <c:v>199000202</c:v>
                </c:pt>
                <c:pt idx="20">
                  <c:v>199000202</c:v>
                </c:pt>
                <c:pt idx="21">
                  <c:v>199000202</c:v>
                </c:pt>
                <c:pt idx="22">
                  <c:v>199000202</c:v>
                </c:pt>
                <c:pt idx="23">
                  <c:v>199000202</c:v>
                </c:pt>
                <c:pt idx="24">
                  <c:v>199000202</c:v>
                </c:pt>
                <c:pt idx="25">
                  <c:v>199000202</c:v>
                </c:pt>
                <c:pt idx="26">
                  <c:v>199000202</c:v>
                </c:pt>
                <c:pt idx="27">
                  <c:v>199000202</c:v>
                </c:pt>
                <c:pt idx="28">
                  <c:v>199000202</c:v>
                </c:pt>
                <c:pt idx="29">
                  <c:v>199000202</c:v>
                </c:pt>
                <c:pt idx="30">
                  <c:v>199000202</c:v>
                </c:pt>
                <c:pt idx="31">
                  <c:v>199000202</c:v>
                </c:pt>
                <c:pt idx="32">
                  <c:v>199000202</c:v>
                </c:pt>
                <c:pt idx="33">
                  <c:v>199000202</c:v>
                </c:pt>
                <c:pt idx="34">
                  <c:v>199000202</c:v>
                </c:pt>
                <c:pt idx="35">
                  <c:v>199000202</c:v>
                </c:pt>
                <c:pt idx="36">
                  <c:v>199000202</c:v>
                </c:pt>
                <c:pt idx="37">
                  <c:v>199000202</c:v>
                </c:pt>
                <c:pt idx="38">
                  <c:v>199000202</c:v>
                </c:pt>
                <c:pt idx="39">
                  <c:v>199000202</c:v>
                </c:pt>
                <c:pt idx="40">
                  <c:v>199000202</c:v>
                </c:pt>
                <c:pt idx="41">
                  <c:v>199000202</c:v>
                </c:pt>
                <c:pt idx="42">
                  <c:v>199000202</c:v>
                </c:pt>
                <c:pt idx="43">
                  <c:v>199000202</c:v>
                </c:pt>
                <c:pt idx="44">
                  <c:v>199000202</c:v>
                </c:pt>
                <c:pt idx="45">
                  <c:v>199000202</c:v>
                </c:pt>
                <c:pt idx="46">
                  <c:v>199000202</c:v>
                </c:pt>
                <c:pt idx="47">
                  <c:v>199000202</c:v>
                </c:pt>
                <c:pt idx="48">
                  <c:v>199000202</c:v>
                </c:pt>
                <c:pt idx="49">
                  <c:v>199000202</c:v>
                </c:pt>
                <c:pt idx="50">
                  <c:v>199000202</c:v>
                </c:pt>
                <c:pt idx="51">
                  <c:v>199000202</c:v>
                </c:pt>
                <c:pt idx="52">
                  <c:v>199000202</c:v>
                </c:pt>
                <c:pt idx="53">
                  <c:v>199000202</c:v>
                </c:pt>
                <c:pt idx="54">
                  <c:v>199000202</c:v>
                </c:pt>
                <c:pt idx="55">
                  <c:v>199000202</c:v>
                </c:pt>
                <c:pt idx="56">
                  <c:v>199000202</c:v>
                </c:pt>
                <c:pt idx="57">
                  <c:v>199000202</c:v>
                </c:pt>
                <c:pt idx="58">
                  <c:v>199000202</c:v>
                </c:pt>
                <c:pt idx="59">
                  <c:v>199000202</c:v>
                </c:pt>
                <c:pt idx="60">
                  <c:v>199000202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Airline!$B$29</c:f>
              <c:strCache>
                <c:ptCount val="1"/>
                <c:pt idx="0">
                  <c:v>Gewinn/Jahr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Airline!$A$31:$A$91</c:f>
              <c:numCache>
                <c:formatCode>#,##0\ "€"</c:formatCode>
                <c:ptCount val="61"/>
                <c:pt idx="0">
                  <c:v>100</c:v>
                </c:pt>
                <c:pt idx="1">
                  <c:v>105</c:v>
                </c:pt>
                <c:pt idx="2">
                  <c:v>110</c:v>
                </c:pt>
                <c:pt idx="3">
                  <c:v>115</c:v>
                </c:pt>
                <c:pt idx="4">
                  <c:v>120</c:v>
                </c:pt>
                <c:pt idx="5">
                  <c:v>125</c:v>
                </c:pt>
                <c:pt idx="6">
                  <c:v>130</c:v>
                </c:pt>
                <c:pt idx="7">
                  <c:v>135</c:v>
                </c:pt>
                <c:pt idx="8">
                  <c:v>140</c:v>
                </c:pt>
                <c:pt idx="9">
                  <c:v>145</c:v>
                </c:pt>
                <c:pt idx="10">
                  <c:v>150</c:v>
                </c:pt>
                <c:pt idx="11">
                  <c:v>155</c:v>
                </c:pt>
                <c:pt idx="12">
                  <c:v>160</c:v>
                </c:pt>
                <c:pt idx="13">
                  <c:v>165</c:v>
                </c:pt>
                <c:pt idx="14">
                  <c:v>170</c:v>
                </c:pt>
                <c:pt idx="15">
                  <c:v>175</c:v>
                </c:pt>
                <c:pt idx="16">
                  <c:v>180</c:v>
                </c:pt>
                <c:pt idx="17">
                  <c:v>185</c:v>
                </c:pt>
                <c:pt idx="18">
                  <c:v>190</c:v>
                </c:pt>
                <c:pt idx="19">
                  <c:v>195</c:v>
                </c:pt>
                <c:pt idx="20">
                  <c:v>200</c:v>
                </c:pt>
                <c:pt idx="21">
                  <c:v>205</c:v>
                </c:pt>
                <c:pt idx="22">
                  <c:v>210</c:v>
                </c:pt>
                <c:pt idx="23">
                  <c:v>215</c:v>
                </c:pt>
                <c:pt idx="24">
                  <c:v>220</c:v>
                </c:pt>
                <c:pt idx="25">
                  <c:v>225</c:v>
                </c:pt>
                <c:pt idx="26">
                  <c:v>230</c:v>
                </c:pt>
                <c:pt idx="27">
                  <c:v>235</c:v>
                </c:pt>
                <c:pt idx="28">
                  <c:v>240</c:v>
                </c:pt>
                <c:pt idx="29">
                  <c:v>245</c:v>
                </c:pt>
                <c:pt idx="30">
                  <c:v>250</c:v>
                </c:pt>
                <c:pt idx="31">
                  <c:v>255</c:v>
                </c:pt>
                <c:pt idx="32">
                  <c:v>260</c:v>
                </c:pt>
                <c:pt idx="33">
                  <c:v>265</c:v>
                </c:pt>
                <c:pt idx="34">
                  <c:v>270</c:v>
                </c:pt>
                <c:pt idx="35">
                  <c:v>275</c:v>
                </c:pt>
                <c:pt idx="36">
                  <c:v>280</c:v>
                </c:pt>
                <c:pt idx="37">
                  <c:v>285</c:v>
                </c:pt>
                <c:pt idx="38">
                  <c:v>290</c:v>
                </c:pt>
                <c:pt idx="39">
                  <c:v>295</c:v>
                </c:pt>
                <c:pt idx="40">
                  <c:v>300</c:v>
                </c:pt>
                <c:pt idx="41">
                  <c:v>305</c:v>
                </c:pt>
                <c:pt idx="42">
                  <c:v>310</c:v>
                </c:pt>
                <c:pt idx="43">
                  <c:v>315</c:v>
                </c:pt>
                <c:pt idx="44">
                  <c:v>320</c:v>
                </c:pt>
                <c:pt idx="45">
                  <c:v>325</c:v>
                </c:pt>
                <c:pt idx="46">
                  <c:v>330</c:v>
                </c:pt>
                <c:pt idx="47">
                  <c:v>335</c:v>
                </c:pt>
                <c:pt idx="48">
                  <c:v>340</c:v>
                </c:pt>
                <c:pt idx="49">
                  <c:v>345</c:v>
                </c:pt>
                <c:pt idx="50">
                  <c:v>350</c:v>
                </c:pt>
                <c:pt idx="51">
                  <c:v>355</c:v>
                </c:pt>
                <c:pt idx="52">
                  <c:v>360</c:v>
                </c:pt>
                <c:pt idx="53">
                  <c:v>365</c:v>
                </c:pt>
                <c:pt idx="54">
                  <c:v>370</c:v>
                </c:pt>
                <c:pt idx="55">
                  <c:v>375</c:v>
                </c:pt>
                <c:pt idx="56">
                  <c:v>380</c:v>
                </c:pt>
                <c:pt idx="57">
                  <c:v>385</c:v>
                </c:pt>
                <c:pt idx="58">
                  <c:v>390</c:v>
                </c:pt>
                <c:pt idx="59">
                  <c:v>395</c:v>
                </c:pt>
                <c:pt idx="60">
                  <c:v>400</c:v>
                </c:pt>
              </c:numCache>
            </c:numRef>
          </c:cat>
          <c:val>
            <c:numRef>
              <c:f>Airline!$B$31:$B$91</c:f>
              <c:numCache>
                <c:formatCode>#,##0\ "€"</c:formatCode>
                <c:ptCount val="61"/>
                <c:pt idx="0">
                  <c:v>-101834579</c:v>
                </c:pt>
                <c:pt idx="1">
                  <c:v>-91231571</c:v>
                </c:pt>
                <c:pt idx="2">
                  <c:v>-80987987</c:v>
                </c:pt>
                <c:pt idx="3">
                  <c:v>-71103827</c:v>
                </c:pt>
                <c:pt idx="4">
                  <c:v>-61579091</c:v>
                </c:pt>
                <c:pt idx="5">
                  <c:v>-52413779</c:v>
                </c:pt>
                <c:pt idx="6">
                  <c:v>-43607891</c:v>
                </c:pt>
                <c:pt idx="7">
                  <c:v>-35161427.00000006</c:v>
                </c:pt>
                <c:pt idx="8">
                  <c:v>-27074387.00000006</c:v>
                </c:pt>
                <c:pt idx="9">
                  <c:v>-19346771.00000006</c:v>
                </c:pt>
                <c:pt idx="10">
                  <c:v>-11978579.00000006</c:v>
                </c:pt>
                <c:pt idx="11">
                  <c:v>-4969811.0000000596</c:v>
                </c:pt>
                <c:pt idx="12">
                  <c:v>1679532.9999999404</c:v>
                </c:pt>
                <c:pt idx="13">
                  <c:v>7969452.9999999404</c:v>
                </c:pt>
                <c:pt idx="14">
                  <c:v>13899948.99999994</c:v>
                </c:pt>
                <c:pt idx="15">
                  <c:v>19471020.99999994</c:v>
                </c:pt>
                <c:pt idx="16">
                  <c:v>24682669</c:v>
                </c:pt>
                <c:pt idx="17">
                  <c:v>29534893</c:v>
                </c:pt>
                <c:pt idx="18">
                  <c:v>34027692.99999994</c:v>
                </c:pt>
                <c:pt idx="19">
                  <c:v>38161068.99999994</c:v>
                </c:pt>
                <c:pt idx="20">
                  <c:v>41935020.99999994</c:v>
                </c:pt>
                <c:pt idx="21">
                  <c:v>45349548.99999994</c:v>
                </c:pt>
                <c:pt idx="22">
                  <c:v>48404653</c:v>
                </c:pt>
                <c:pt idx="23">
                  <c:v>51100333</c:v>
                </c:pt>
                <c:pt idx="24">
                  <c:v>53436589</c:v>
                </c:pt>
                <c:pt idx="25">
                  <c:v>55413420.99999994</c:v>
                </c:pt>
                <c:pt idx="26">
                  <c:v>57030828.99999994</c:v>
                </c:pt>
                <c:pt idx="27">
                  <c:v>58288812.99999994</c:v>
                </c:pt>
                <c:pt idx="28">
                  <c:v>59187373</c:v>
                </c:pt>
                <c:pt idx="29">
                  <c:v>59726508.99999994</c:v>
                </c:pt>
                <c:pt idx="30">
                  <c:v>59906220.99999994</c:v>
                </c:pt>
                <c:pt idx="31">
                  <c:v>59726508.99999994</c:v>
                </c:pt>
                <c:pt idx="32">
                  <c:v>59187372.99999994</c:v>
                </c:pt>
                <c:pt idx="33">
                  <c:v>58288812.99999994</c:v>
                </c:pt>
                <c:pt idx="34">
                  <c:v>57030828.99999994</c:v>
                </c:pt>
                <c:pt idx="35">
                  <c:v>55413420.999999881</c:v>
                </c:pt>
                <c:pt idx="36">
                  <c:v>53436588.999999881</c:v>
                </c:pt>
                <c:pt idx="37">
                  <c:v>51100332.999999881</c:v>
                </c:pt>
                <c:pt idx="38">
                  <c:v>48404653</c:v>
                </c:pt>
                <c:pt idx="39">
                  <c:v>45349549</c:v>
                </c:pt>
                <c:pt idx="40">
                  <c:v>41935021</c:v>
                </c:pt>
                <c:pt idx="41">
                  <c:v>38161068.99999994</c:v>
                </c:pt>
                <c:pt idx="42">
                  <c:v>34027692.99999994</c:v>
                </c:pt>
                <c:pt idx="43">
                  <c:v>29534892.99999994</c:v>
                </c:pt>
                <c:pt idx="44">
                  <c:v>24682668.99999994</c:v>
                </c:pt>
                <c:pt idx="45">
                  <c:v>19471020.99999994</c:v>
                </c:pt>
                <c:pt idx="46">
                  <c:v>13899948.999999881</c:v>
                </c:pt>
                <c:pt idx="47">
                  <c:v>7969452.9999998808</c:v>
                </c:pt>
                <c:pt idx="48">
                  <c:v>1679532.9999998808</c:v>
                </c:pt>
                <c:pt idx="49">
                  <c:v>-4969811.0000001192</c:v>
                </c:pt>
                <c:pt idx="50">
                  <c:v>-11978579.000000119</c:v>
                </c:pt>
                <c:pt idx="51">
                  <c:v>-19346771</c:v>
                </c:pt>
                <c:pt idx="52">
                  <c:v>-27074387</c:v>
                </c:pt>
                <c:pt idx="53">
                  <c:v>-35161427.00000006</c:v>
                </c:pt>
                <c:pt idx="54">
                  <c:v>-43607891.00000006</c:v>
                </c:pt>
                <c:pt idx="55">
                  <c:v>-52413779.00000006</c:v>
                </c:pt>
                <c:pt idx="56">
                  <c:v>-61579091.000000119</c:v>
                </c:pt>
                <c:pt idx="57">
                  <c:v>-71103827.000000089</c:v>
                </c:pt>
                <c:pt idx="58">
                  <c:v>-80987987.000000089</c:v>
                </c:pt>
                <c:pt idx="59">
                  <c:v>-91231571.000000119</c:v>
                </c:pt>
                <c:pt idx="60">
                  <c:v>-101834579.00000012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994256"/>
        <c:axId val="319994648"/>
      </c:lineChart>
      <c:catAx>
        <c:axId val="319994256"/>
        <c:scaling>
          <c:orientation val="minMax"/>
        </c:scaling>
        <c:delete val="0"/>
        <c:axPos val="b"/>
        <c:numFmt formatCode="#,##0\ &quot;€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9994648"/>
        <c:crosses val="autoZero"/>
        <c:auto val="1"/>
        <c:lblAlgn val="ctr"/>
        <c:lblOffset val="100"/>
        <c:noMultiLvlLbl val="0"/>
      </c:catAx>
      <c:valAx>
        <c:axId val="319994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999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'Airline Nachfrage-Analyse  (2)'!$C$4</c:f>
              <c:strCache>
                <c:ptCount val="1"/>
                <c:pt idx="0">
                  <c:v>Sitzladefaktor: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9517857014896972"/>
                  <c:y val="-8.7576868449598486E-2"/>
                </c:manualLayout>
              </c:layout>
              <c:numFmt formatCode="#,##0.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'Airline Nachfrage-Analyse  (2)'!$B$5:$B$104</c:f>
              <c:numCache>
                <c:formatCode>General</c:formatCode>
                <c:ptCount val="100"/>
                <c:pt idx="0">
                  <c:v>255</c:v>
                </c:pt>
                <c:pt idx="1">
                  <c:v>255</c:v>
                </c:pt>
                <c:pt idx="2">
                  <c:v>265</c:v>
                </c:pt>
                <c:pt idx="3">
                  <c:v>245</c:v>
                </c:pt>
                <c:pt idx="4">
                  <c:v>270</c:v>
                </c:pt>
                <c:pt idx="5">
                  <c:v>235</c:v>
                </c:pt>
                <c:pt idx="6">
                  <c:v>245</c:v>
                </c:pt>
                <c:pt idx="7">
                  <c:v>235</c:v>
                </c:pt>
                <c:pt idx="8">
                  <c:v>240</c:v>
                </c:pt>
                <c:pt idx="9">
                  <c:v>240</c:v>
                </c:pt>
                <c:pt idx="10">
                  <c:v>225</c:v>
                </c:pt>
                <c:pt idx="11">
                  <c:v>245</c:v>
                </c:pt>
                <c:pt idx="12">
                  <c:v>230</c:v>
                </c:pt>
                <c:pt idx="13">
                  <c:v>255</c:v>
                </c:pt>
                <c:pt idx="14">
                  <c:v>255</c:v>
                </c:pt>
                <c:pt idx="15">
                  <c:v>260</c:v>
                </c:pt>
                <c:pt idx="16">
                  <c:v>240</c:v>
                </c:pt>
                <c:pt idx="17">
                  <c:v>245</c:v>
                </c:pt>
                <c:pt idx="18">
                  <c:v>270</c:v>
                </c:pt>
                <c:pt idx="19">
                  <c:v>270</c:v>
                </c:pt>
                <c:pt idx="20">
                  <c:v>240</c:v>
                </c:pt>
                <c:pt idx="21">
                  <c:v>260</c:v>
                </c:pt>
                <c:pt idx="22">
                  <c:v>260</c:v>
                </c:pt>
                <c:pt idx="23">
                  <c:v>265</c:v>
                </c:pt>
                <c:pt idx="24">
                  <c:v>235</c:v>
                </c:pt>
                <c:pt idx="25">
                  <c:v>240</c:v>
                </c:pt>
                <c:pt idx="26">
                  <c:v>230</c:v>
                </c:pt>
                <c:pt idx="27">
                  <c:v>240</c:v>
                </c:pt>
                <c:pt idx="28">
                  <c:v>255</c:v>
                </c:pt>
                <c:pt idx="29">
                  <c:v>250</c:v>
                </c:pt>
                <c:pt idx="30">
                  <c:v>245</c:v>
                </c:pt>
                <c:pt idx="31">
                  <c:v>250</c:v>
                </c:pt>
                <c:pt idx="32">
                  <c:v>230</c:v>
                </c:pt>
                <c:pt idx="33">
                  <c:v>235</c:v>
                </c:pt>
                <c:pt idx="34">
                  <c:v>250</c:v>
                </c:pt>
                <c:pt idx="35">
                  <c:v>275</c:v>
                </c:pt>
                <c:pt idx="36">
                  <c:v>235</c:v>
                </c:pt>
                <c:pt idx="37">
                  <c:v>270</c:v>
                </c:pt>
                <c:pt idx="38">
                  <c:v>250</c:v>
                </c:pt>
                <c:pt idx="39">
                  <c:v>260</c:v>
                </c:pt>
                <c:pt idx="40">
                  <c:v>265</c:v>
                </c:pt>
                <c:pt idx="41">
                  <c:v>245</c:v>
                </c:pt>
                <c:pt idx="42">
                  <c:v>270</c:v>
                </c:pt>
                <c:pt idx="43">
                  <c:v>250</c:v>
                </c:pt>
                <c:pt idx="44">
                  <c:v>245</c:v>
                </c:pt>
                <c:pt idx="45">
                  <c:v>270</c:v>
                </c:pt>
                <c:pt idx="46">
                  <c:v>245</c:v>
                </c:pt>
                <c:pt idx="47">
                  <c:v>255</c:v>
                </c:pt>
                <c:pt idx="48">
                  <c:v>230</c:v>
                </c:pt>
                <c:pt idx="49">
                  <c:v>245</c:v>
                </c:pt>
                <c:pt idx="50">
                  <c:v>260</c:v>
                </c:pt>
                <c:pt idx="51">
                  <c:v>260</c:v>
                </c:pt>
                <c:pt idx="52">
                  <c:v>260</c:v>
                </c:pt>
                <c:pt idx="53">
                  <c:v>255</c:v>
                </c:pt>
                <c:pt idx="54">
                  <c:v>265</c:v>
                </c:pt>
                <c:pt idx="55">
                  <c:v>240</c:v>
                </c:pt>
                <c:pt idx="56">
                  <c:v>240</c:v>
                </c:pt>
                <c:pt idx="57">
                  <c:v>255</c:v>
                </c:pt>
                <c:pt idx="58">
                  <c:v>275</c:v>
                </c:pt>
                <c:pt idx="59">
                  <c:v>270</c:v>
                </c:pt>
                <c:pt idx="60">
                  <c:v>235</c:v>
                </c:pt>
                <c:pt idx="61">
                  <c:v>245</c:v>
                </c:pt>
                <c:pt idx="62">
                  <c:v>270</c:v>
                </c:pt>
                <c:pt idx="63">
                  <c:v>260</c:v>
                </c:pt>
                <c:pt idx="64">
                  <c:v>275</c:v>
                </c:pt>
                <c:pt idx="65">
                  <c:v>240</c:v>
                </c:pt>
                <c:pt idx="66">
                  <c:v>270</c:v>
                </c:pt>
                <c:pt idx="67">
                  <c:v>235</c:v>
                </c:pt>
                <c:pt idx="68">
                  <c:v>270</c:v>
                </c:pt>
                <c:pt idx="69">
                  <c:v>240</c:v>
                </c:pt>
                <c:pt idx="70">
                  <c:v>255</c:v>
                </c:pt>
                <c:pt idx="71">
                  <c:v>265</c:v>
                </c:pt>
                <c:pt idx="72">
                  <c:v>245</c:v>
                </c:pt>
                <c:pt idx="73">
                  <c:v>245</c:v>
                </c:pt>
                <c:pt idx="74">
                  <c:v>230</c:v>
                </c:pt>
                <c:pt idx="75">
                  <c:v>230</c:v>
                </c:pt>
                <c:pt idx="76">
                  <c:v>225</c:v>
                </c:pt>
                <c:pt idx="77">
                  <c:v>265</c:v>
                </c:pt>
                <c:pt idx="78">
                  <c:v>275</c:v>
                </c:pt>
                <c:pt idx="79">
                  <c:v>270</c:v>
                </c:pt>
                <c:pt idx="80">
                  <c:v>240</c:v>
                </c:pt>
                <c:pt idx="81">
                  <c:v>230</c:v>
                </c:pt>
                <c:pt idx="82">
                  <c:v>235</c:v>
                </c:pt>
                <c:pt idx="83">
                  <c:v>230</c:v>
                </c:pt>
                <c:pt idx="84">
                  <c:v>230</c:v>
                </c:pt>
                <c:pt idx="85">
                  <c:v>265</c:v>
                </c:pt>
                <c:pt idx="86">
                  <c:v>230</c:v>
                </c:pt>
                <c:pt idx="87">
                  <c:v>230</c:v>
                </c:pt>
                <c:pt idx="88">
                  <c:v>265</c:v>
                </c:pt>
                <c:pt idx="89">
                  <c:v>235</c:v>
                </c:pt>
                <c:pt idx="90">
                  <c:v>230</c:v>
                </c:pt>
                <c:pt idx="91">
                  <c:v>225</c:v>
                </c:pt>
                <c:pt idx="92">
                  <c:v>235</c:v>
                </c:pt>
                <c:pt idx="93">
                  <c:v>235</c:v>
                </c:pt>
                <c:pt idx="94">
                  <c:v>230</c:v>
                </c:pt>
                <c:pt idx="95">
                  <c:v>250</c:v>
                </c:pt>
                <c:pt idx="96">
                  <c:v>240</c:v>
                </c:pt>
                <c:pt idx="97">
                  <c:v>250</c:v>
                </c:pt>
                <c:pt idx="98">
                  <c:v>245</c:v>
                </c:pt>
                <c:pt idx="99">
                  <c:v>270</c:v>
                </c:pt>
              </c:numCache>
            </c:numRef>
          </c:xVal>
          <c:yVal>
            <c:numRef>
              <c:f>'Airline Nachfrage-Analyse  (2)'!$C$5:$C$104</c:f>
              <c:numCache>
                <c:formatCode>0.00</c:formatCode>
                <c:ptCount val="100"/>
                <c:pt idx="0">
                  <c:v>0.95</c:v>
                </c:pt>
                <c:pt idx="1">
                  <c:v>0.85</c:v>
                </c:pt>
                <c:pt idx="2">
                  <c:v>0.88</c:v>
                </c:pt>
                <c:pt idx="3">
                  <c:v>0.98</c:v>
                </c:pt>
                <c:pt idx="4">
                  <c:v>0.85</c:v>
                </c:pt>
                <c:pt idx="5">
                  <c:v>1.02</c:v>
                </c:pt>
                <c:pt idx="6">
                  <c:v>0.97</c:v>
                </c:pt>
                <c:pt idx="7">
                  <c:v>0.89</c:v>
                </c:pt>
                <c:pt idx="8">
                  <c:v>0.98</c:v>
                </c:pt>
                <c:pt idx="9">
                  <c:v>0.92</c:v>
                </c:pt>
                <c:pt idx="10">
                  <c:v>0.95</c:v>
                </c:pt>
                <c:pt idx="11">
                  <c:v>0.9</c:v>
                </c:pt>
                <c:pt idx="12">
                  <c:v>0.97</c:v>
                </c:pt>
                <c:pt idx="13">
                  <c:v>0.94</c:v>
                </c:pt>
                <c:pt idx="14">
                  <c:v>0.87</c:v>
                </c:pt>
                <c:pt idx="15">
                  <c:v>0.88</c:v>
                </c:pt>
                <c:pt idx="16">
                  <c:v>0.95</c:v>
                </c:pt>
                <c:pt idx="17">
                  <c:v>0.87</c:v>
                </c:pt>
                <c:pt idx="18">
                  <c:v>0.86</c:v>
                </c:pt>
                <c:pt idx="19">
                  <c:v>0.75</c:v>
                </c:pt>
                <c:pt idx="20">
                  <c:v>0.94</c:v>
                </c:pt>
                <c:pt idx="21">
                  <c:v>0.89</c:v>
                </c:pt>
                <c:pt idx="22">
                  <c:v>0.89</c:v>
                </c:pt>
                <c:pt idx="23">
                  <c:v>0.8</c:v>
                </c:pt>
                <c:pt idx="24">
                  <c:v>0.95</c:v>
                </c:pt>
                <c:pt idx="25">
                  <c:v>0.91</c:v>
                </c:pt>
                <c:pt idx="26">
                  <c:v>0.96</c:v>
                </c:pt>
                <c:pt idx="27">
                  <c:v>0.92</c:v>
                </c:pt>
                <c:pt idx="28">
                  <c:v>0.91</c:v>
                </c:pt>
                <c:pt idx="29">
                  <c:v>0.87</c:v>
                </c:pt>
                <c:pt idx="30">
                  <c:v>0.96</c:v>
                </c:pt>
                <c:pt idx="31">
                  <c:v>0.91</c:v>
                </c:pt>
                <c:pt idx="32">
                  <c:v>0.95</c:v>
                </c:pt>
                <c:pt idx="33">
                  <c:v>1.01</c:v>
                </c:pt>
                <c:pt idx="34">
                  <c:v>0.88</c:v>
                </c:pt>
                <c:pt idx="35">
                  <c:v>0.8</c:v>
                </c:pt>
                <c:pt idx="36">
                  <c:v>0.89</c:v>
                </c:pt>
                <c:pt idx="37">
                  <c:v>0.75</c:v>
                </c:pt>
                <c:pt idx="38">
                  <c:v>0.93</c:v>
                </c:pt>
                <c:pt idx="39">
                  <c:v>0.79</c:v>
                </c:pt>
                <c:pt idx="40">
                  <c:v>0.88</c:v>
                </c:pt>
                <c:pt idx="41">
                  <c:v>0.86</c:v>
                </c:pt>
                <c:pt idx="42">
                  <c:v>0.81</c:v>
                </c:pt>
                <c:pt idx="43">
                  <c:v>0.92</c:v>
                </c:pt>
                <c:pt idx="44">
                  <c:v>0.99</c:v>
                </c:pt>
                <c:pt idx="45">
                  <c:v>0.8</c:v>
                </c:pt>
                <c:pt idx="46">
                  <c:v>0.9</c:v>
                </c:pt>
                <c:pt idx="47">
                  <c:v>0.83</c:v>
                </c:pt>
                <c:pt idx="48">
                  <c:v>0.96</c:v>
                </c:pt>
                <c:pt idx="49">
                  <c:v>0.92</c:v>
                </c:pt>
                <c:pt idx="50">
                  <c:v>0.82</c:v>
                </c:pt>
                <c:pt idx="51">
                  <c:v>0.93</c:v>
                </c:pt>
                <c:pt idx="52">
                  <c:v>0.93</c:v>
                </c:pt>
                <c:pt idx="53">
                  <c:v>0.83</c:v>
                </c:pt>
                <c:pt idx="54">
                  <c:v>0.88</c:v>
                </c:pt>
                <c:pt idx="55">
                  <c:v>0.88</c:v>
                </c:pt>
                <c:pt idx="56">
                  <c:v>0.95</c:v>
                </c:pt>
                <c:pt idx="57">
                  <c:v>0.86</c:v>
                </c:pt>
                <c:pt idx="58">
                  <c:v>0.82</c:v>
                </c:pt>
                <c:pt idx="59">
                  <c:v>0.87</c:v>
                </c:pt>
                <c:pt idx="60">
                  <c:v>0.97</c:v>
                </c:pt>
                <c:pt idx="61">
                  <c:v>0.91</c:v>
                </c:pt>
                <c:pt idx="62">
                  <c:v>0.89</c:v>
                </c:pt>
                <c:pt idx="63">
                  <c:v>0.89</c:v>
                </c:pt>
                <c:pt idx="64">
                  <c:v>0.86</c:v>
                </c:pt>
                <c:pt idx="65">
                  <c:v>0.89</c:v>
                </c:pt>
                <c:pt idx="66">
                  <c:v>0.85</c:v>
                </c:pt>
                <c:pt idx="67">
                  <c:v>1.03</c:v>
                </c:pt>
                <c:pt idx="68">
                  <c:v>0.86</c:v>
                </c:pt>
                <c:pt idx="69">
                  <c:v>0.87</c:v>
                </c:pt>
                <c:pt idx="70">
                  <c:v>0.87</c:v>
                </c:pt>
                <c:pt idx="71">
                  <c:v>0.78</c:v>
                </c:pt>
                <c:pt idx="72">
                  <c:v>0.95</c:v>
                </c:pt>
                <c:pt idx="73">
                  <c:v>0.88</c:v>
                </c:pt>
                <c:pt idx="74">
                  <c:v>0.97</c:v>
                </c:pt>
                <c:pt idx="75">
                  <c:v>0.99</c:v>
                </c:pt>
                <c:pt idx="76">
                  <c:v>1.07</c:v>
                </c:pt>
                <c:pt idx="77">
                  <c:v>0.83</c:v>
                </c:pt>
                <c:pt idx="78">
                  <c:v>0.74</c:v>
                </c:pt>
                <c:pt idx="79">
                  <c:v>0.87</c:v>
                </c:pt>
                <c:pt idx="80">
                  <c:v>0.94</c:v>
                </c:pt>
                <c:pt idx="81">
                  <c:v>0.99</c:v>
                </c:pt>
                <c:pt idx="82">
                  <c:v>1.03</c:v>
                </c:pt>
                <c:pt idx="83">
                  <c:v>1.04</c:v>
                </c:pt>
                <c:pt idx="84">
                  <c:v>0.91</c:v>
                </c:pt>
                <c:pt idx="85">
                  <c:v>0.82</c:v>
                </c:pt>
                <c:pt idx="86">
                  <c:v>1.01</c:v>
                </c:pt>
                <c:pt idx="87">
                  <c:v>0.95</c:v>
                </c:pt>
                <c:pt idx="88">
                  <c:v>0.79</c:v>
                </c:pt>
                <c:pt idx="89">
                  <c:v>0.91</c:v>
                </c:pt>
                <c:pt idx="90">
                  <c:v>1.04</c:v>
                </c:pt>
                <c:pt idx="91">
                  <c:v>1.01</c:v>
                </c:pt>
                <c:pt idx="92">
                  <c:v>0.95</c:v>
                </c:pt>
                <c:pt idx="93">
                  <c:v>0.98</c:v>
                </c:pt>
                <c:pt idx="94">
                  <c:v>0.96</c:v>
                </c:pt>
                <c:pt idx="95">
                  <c:v>0.84</c:v>
                </c:pt>
                <c:pt idx="96">
                  <c:v>1</c:v>
                </c:pt>
                <c:pt idx="97">
                  <c:v>0.95</c:v>
                </c:pt>
                <c:pt idx="98">
                  <c:v>0.93</c:v>
                </c:pt>
                <c:pt idx="99">
                  <c:v>0.89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995432"/>
        <c:axId val="319995824"/>
      </c:scatterChart>
      <c:valAx>
        <c:axId val="319995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Ticketpreis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\ &quot;€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9995824"/>
        <c:crosses val="autoZero"/>
        <c:crossBetween val="midCat"/>
      </c:valAx>
      <c:valAx>
        <c:axId val="31999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Sitzladefaktor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9995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baseline="0"/>
              <a:t>Geschäftsmodellanalyse klassischer Reiseveranstalter: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'Katalog-Reiseveranstalter'!$B$30</c:f>
              <c:strCache>
                <c:ptCount val="1"/>
                <c:pt idx="0">
                  <c:v>Gewinn/Jahr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'Katalog-Reiseveranstalter'!$A$32:$A$62</c:f>
              <c:numCache>
                <c:formatCode>#,##0\ "€"</c:formatCode>
                <c:ptCount val="3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</c:numCache>
            </c:numRef>
          </c:cat>
          <c:val>
            <c:numRef>
              <c:f>'Katalog-Reiseveranstalter'!$B$32:$B$62</c:f>
              <c:numCache>
                <c:formatCode>#,##0\ "€"</c:formatCode>
                <c:ptCount val="31"/>
                <c:pt idx="0">
                  <c:v>-67549644.571637958</c:v>
                </c:pt>
                <c:pt idx="1">
                  <c:v>-45597289.422659479</c:v>
                </c:pt>
                <c:pt idx="2">
                  <c:v>-30976433.016622879</c:v>
                </c:pt>
                <c:pt idx="3">
                  <c:v>-21169814.391362648</c:v>
                </c:pt>
                <c:pt idx="4">
                  <c:v>-14541893.339797001</c:v>
                </c:pt>
                <c:pt idx="5">
                  <c:v>-10093734.353046428</c:v>
                </c:pt>
                <c:pt idx="6">
                  <c:v>-7035210.2878443571</c:v>
                </c:pt>
                <c:pt idx="7">
                  <c:v>-5017384.0754089998</c:v>
                </c:pt>
                <c:pt idx="8">
                  <c:v>-3581370.4160968419</c:v>
                </c:pt>
                <c:pt idx="9">
                  <c:v>-2625576.5685975533</c:v>
                </c:pt>
                <c:pt idx="10">
                  <c:v>-1941156.6282837037</c:v>
                </c:pt>
                <c:pt idx="11">
                  <c:v>-1381213.6927022096</c:v>
                </c:pt>
                <c:pt idx="12">
                  <c:v>-982641.74367062282</c:v>
                </c:pt>
                <c:pt idx="13">
                  <c:v>-652878.68080703169</c:v>
                </c:pt>
                <c:pt idx="14">
                  <c:v>-365868.51411208324</c:v>
                </c:pt>
                <c:pt idx="15">
                  <c:v>-155962.32480044104</c:v>
                </c:pt>
                <c:pt idx="16">
                  <c:v>85253.376261174679</c:v>
                </c:pt>
                <c:pt idx="17">
                  <c:v>312503.89919284731</c:v>
                </c:pt>
                <c:pt idx="18">
                  <c:v>526000</c:v>
                </c:pt>
                <c:pt idx="19">
                  <c:v>722383.25672144257</c:v>
                </c:pt>
                <c:pt idx="20">
                  <c:v>894457.05086891353</c:v>
                </c:pt>
                <c:pt idx="21">
                  <c:v>1030271.9043214982</c:v>
                </c:pt>
                <c:pt idx="22">
                  <c:v>1111450.5304388758</c:v>
                </c:pt>
                <c:pt idx="23">
                  <c:v>1110527.2085782243</c:v>
                </c:pt>
                <c:pt idx="24">
                  <c:v>1032822.4588694358</c:v>
                </c:pt>
                <c:pt idx="25">
                  <c:v>754477.72197887534</c:v>
                </c:pt>
                <c:pt idx="26">
                  <c:v>23816.848744991701</c:v>
                </c:pt>
                <c:pt idx="27">
                  <c:v>-1872907.4850826908</c:v>
                </c:pt>
                <c:pt idx="28">
                  <c:v>-4956831.7840265837</c:v>
                </c:pt>
                <c:pt idx="29">
                  <c:v>-9940354.9610421974</c:v>
                </c:pt>
                <c:pt idx="30">
                  <c:v>-18095232.248102956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'Katalog-Reiseveranstalter'!$C$30</c:f>
              <c:strCache>
                <c:ptCount val="1"/>
                <c:pt idx="0">
                  <c:v>Umsatz/Jahr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numRef>
              <c:f>'Katalog-Reiseveranstalter'!$A$32:$A$62</c:f>
              <c:numCache>
                <c:formatCode>#,##0\ "€"</c:formatCode>
                <c:ptCount val="3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</c:numCache>
            </c:numRef>
          </c:cat>
          <c:val>
            <c:numRef>
              <c:f>'Katalog-Reiseveranstalter'!$C$32:$C$62</c:f>
              <c:numCache>
                <c:formatCode>#,##0\ "€"</c:formatCode>
                <c:ptCount val="31"/>
                <c:pt idx="0">
                  <c:v>0</c:v>
                </c:pt>
                <c:pt idx="1">
                  <c:v>4635988.5412082355</c:v>
                </c:pt>
                <c:pt idx="2">
                  <c:v>6813672.6281952197</c:v>
                </c:pt>
                <c:pt idx="3">
                  <c:v>7578288.9520009877</c:v>
                </c:pt>
                <c:pt idx="4">
                  <c:v>7579996.3101368425</c:v>
                </c:pt>
                <c:pt idx="5">
                  <c:v>7213854.9633175218</c:v>
                </c:pt>
                <c:pt idx="6">
                  <c:v>6712185.0954829948</c:v>
                </c:pt>
                <c:pt idx="7">
                  <c:v>6205050.8588194037</c:v>
                </c:pt>
                <c:pt idx="8">
                  <c:v>5759514.108141467</c:v>
                </c:pt>
                <c:pt idx="9">
                  <c:v>5404826.230400674</c:v>
                </c:pt>
                <c:pt idx="10">
                  <c:v>5148364.8965890631</c:v>
                </c:pt>
                <c:pt idx="11">
                  <c:v>4985522.2780211242</c:v>
                </c:pt>
                <c:pt idx="12">
                  <c:v>4905669.7468249267</c:v>
                </c:pt>
                <c:pt idx="13">
                  <c:v>4895594.8172883317</c:v>
                </c:pt>
                <c:pt idx="14">
                  <c:v>4941314.8588791648</c:v>
                </c:pt>
                <c:pt idx="15">
                  <c:v>5028840.53713971</c:v>
                </c:pt>
                <c:pt idx="16">
                  <c:v>5144236.0612853002</c:v>
                </c:pt>
                <c:pt idx="17">
                  <c:v>5273165.684200637</c:v>
                </c:pt>
                <c:pt idx="18">
                  <c:v>5400000</c:v>
                </c:pt>
                <c:pt idx="19">
                  <c:v>5506461.8823639946</c:v>
                </c:pt>
                <c:pt idx="20">
                  <c:v>5569704.9233933752</c:v>
                </c:pt>
                <c:pt idx="21">
                  <c:v>5559623.2480044058</c:v>
                </c:pt>
                <c:pt idx="22">
                  <c:v>5435076.6503327414</c:v>
                </c:pt>
                <c:pt idx="23">
                  <c:v>5138563.0155667979</c:v>
                </c:pt>
                <c:pt idx="24">
                  <c:v>4588660.5063501466</c:v>
                </c:pt>
                <c:pt idx="25">
                  <c:v>3669267.5499519897</c:v>
                </c:pt>
                <c:pt idx="26">
                  <c:v>2214251.2688684352</c:v>
                </c:pt>
                <c:pt idx="27">
                  <c:v>-14478.691202021218</c:v>
                </c:pt>
                <c:pt idx="28">
                  <c:v>-3358299.378495133</c:v>
                </c:pt>
                <c:pt idx="29">
                  <c:v>-8306639.2722518155</c:v>
                </c:pt>
                <c:pt idx="30">
                  <c:v>-15560925.477414973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'Katalog-Reiseveranstalter'!$D$30</c:f>
              <c:strCache>
                <c:ptCount val="1"/>
                <c:pt idx="0">
                  <c:v>Kosten/Jahr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'Katalog-Reiseveranstalter'!$A$32:$A$62</c:f>
              <c:numCache>
                <c:formatCode>#,##0\ "€"</c:formatCode>
                <c:ptCount val="3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</c:numCache>
            </c:numRef>
          </c:cat>
          <c:val>
            <c:numRef>
              <c:f>'Katalog-Reiseveranstalter'!$D$32:$D$62</c:f>
              <c:numCache>
                <c:formatCode>#,##0\ "€"</c:formatCode>
                <c:ptCount val="31"/>
                <c:pt idx="0">
                  <c:v>67549644.571637958</c:v>
                </c:pt>
                <c:pt idx="1">
                  <c:v>50233277.963867716</c:v>
                </c:pt>
                <c:pt idx="2">
                  <c:v>37790105.644818097</c:v>
                </c:pt>
                <c:pt idx="3">
                  <c:v>28748103.343363635</c:v>
                </c:pt>
                <c:pt idx="4">
                  <c:v>22121889.649933845</c:v>
                </c:pt>
                <c:pt idx="5">
                  <c:v>17307589.316363949</c:v>
                </c:pt>
                <c:pt idx="6">
                  <c:v>13747395.383327352</c:v>
                </c:pt>
                <c:pt idx="7">
                  <c:v>11222434.934228403</c:v>
                </c:pt>
                <c:pt idx="8">
                  <c:v>9340884.5242383089</c:v>
                </c:pt>
                <c:pt idx="9">
                  <c:v>8030402.7989982273</c:v>
                </c:pt>
                <c:pt idx="10">
                  <c:v>7089521.5248727668</c:v>
                </c:pt>
                <c:pt idx="11">
                  <c:v>6366735.9707233338</c:v>
                </c:pt>
                <c:pt idx="12">
                  <c:v>5888311.4904955495</c:v>
                </c:pt>
                <c:pt idx="13">
                  <c:v>5548473.4980953634</c:v>
                </c:pt>
                <c:pt idx="14">
                  <c:v>5307183.372991248</c:v>
                </c:pt>
                <c:pt idx="15">
                  <c:v>5184802.8619401511</c:v>
                </c:pt>
                <c:pt idx="16">
                  <c:v>5058982.6850241255</c:v>
                </c:pt>
                <c:pt idx="17">
                  <c:v>4960661.7850077897</c:v>
                </c:pt>
                <c:pt idx="18">
                  <c:v>4874000</c:v>
                </c:pt>
                <c:pt idx="19">
                  <c:v>4784078.625642552</c:v>
                </c:pt>
                <c:pt idx="20">
                  <c:v>4675247.8725244617</c:v>
                </c:pt>
                <c:pt idx="21">
                  <c:v>4529351.3436829075</c:v>
                </c:pt>
                <c:pt idx="22">
                  <c:v>4323626.1198938657</c:v>
                </c:pt>
                <c:pt idx="23">
                  <c:v>4028035.8069885736</c:v>
                </c:pt>
                <c:pt idx="24">
                  <c:v>3555838.0474807108</c:v>
                </c:pt>
                <c:pt idx="25">
                  <c:v>2914789.8279731143</c:v>
                </c:pt>
                <c:pt idx="26">
                  <c:v>2190434.4201234435</c:v>
                </c:pt>
                <c:pt idx="27">
                  <c:v>1858428.7938806696</c:v>
                </c:pt>
                <c:pt idx="28">
                  <c:v>1598532.4055314504</c:v>
                </c:pt>
                <c:pt idx="29">
                  <c:v>1633715.6887903814</c:v>
                </c:pt>
                <c:pt idx="30">
                  <c:v>2534306.770687982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'Katalog-Reiseveranstalter'!$E$30</c:f>
              <c:strCache>
                <c:ptCount val="1"/>
                <c:pt idx="0">
                  <c:v>Variable Kosten/Jahr</c:v>
                </c:pt>
              </c:strCache>
            </c:strRef>
          </c:tx>
          <c:spPr>
            <a:ln w="28575" cap="rnd">
              <a:solidFill>
                <a:srgbClr val="8E000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8E0000"/>
                </a:solidFill>
                <a:prstDash val="sysDash"/>
              </a:ln>
              <a:effectLst/>
            </c:spPr>
          </c:marker>
          <c:cat>
            <c:numRef>
              <c:f>'Katalog-Reiseveranstalter'!$A$32:$A$62</c:f>
              <c:numCache>
                <c:formatCode>#,##0\ "€"</c:formatCode>
                <c:ptCount val="3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</c:numCache>
            </c:numRef>
          </c:cat>
          <c:val>
            <c:numRef>
              <c:f>'Katalog-Reiseveranstalter'!$E$32:$E$62</c:f>
              <c:numCache>
                <c:formatCode>#,##0\ "€"</c:formatCode>
                <c:ptCount val="31"/>
                <c:pt idx="0">
                  <c:v>65689644.571637958</c:v>
                </c:pt>
                <c:pt idx="1">
                  <c:v>48373277.963867716</c:v>
                </c:pt>
                <c:pt idx="2">
                  <c:v>35930105.644818097</c:v>
                </c:pt>
                <c:pt idx="3">
                  <c:v>26888103.343363635</c:v>
                </c:pt>
                <c:pt idx="4">
                  <c:v>20261889.649933845</c:v>
                </c:pt>
                <c:pt idx="5">
                  <c:v>15447589.316363949</c:v>
                </c:pt>
                <c:pt idx="6">
                  <c:v>11887395.383327352</c:v>
                </c:pt>
                <c:pt idx="7">
                  <c:v>9362434.9342284035</c:v>
                </c:pt>
                <c:pt idx="8">
                  <c:v>7480884.5242383089</c:v>
                </c:pt>
                <c:pt idx="9">
                  <c:v>6170402.7989982273</c:v>
                </c:pt>
                <c:pt idx="10">
                  <c:v>5229521.5248727668</c:v>
                </c:pt>
                <c:pt idx="11">
                  <c:v>4506735.9707233338</c:v>
                </c:pt>
                <c:pt idx="12">
                  <c:v>4028311.49049555</c:v>
                </c:pt>
                <c:pt idx="13">
                  <c:v>3688473.4980953638</c:v>
                </c:pt>
                <c:pt idx="14">
                  <c:v>3447183.372991248</c:v>
                </c:pt>
                <c:pt idx="15">
                  <c:v>3324802.8619401506</c:v>
                </c:pt>
                <c:pt idx="16">
                  <c:v>3198982.685024126</c:v>
                </c:pt>
                <c:pt idx="17">
                  <c:v>3100661.7850077893</c:v>
                </c:pt>
                <c:pt idx="18">
                  <c:v>3014000</c:v>
                </c:pt>
                <c:pt idx="19">
                  <c:v>2924078.625642552</c:v>
                </c:pt>
                <c:pt idx="20">
                  <c:v>2815247.8725244617</c:v>
                </c:pt>
                <c:pt idx="21">
                  <c:v>2669351.343682908</c:v>
                </c:pt>
                <c:pt idx="22">
                  <c:v>2463626.1198938652</c:v>
                </c:pt>
                <c:pt idx="23">
                  <c:v>2168035.8069885736</c:v>
                </c:pt>
                <c:pt idx="24">
                  <c:v>1695838.047480711</c:v>
                </c:pt>
                <c:pt idx="25">
                  <c:v>1054789.8279731143</c:v>
                </c:pt>
                <c:pt idx="26">
                  <c:v>330434.42012344341</c:v>
                </c:pt>
                <c:pt idx="27">
                  <c:v>-1571.206119330451</c:v>
                </c:pt>
                <c:pt idx="28">
                  <c:v>-261467.59446854965</c:v>
                </c:pt>
                <c:pt idx="29">
                  <c:v>-226284.31120961852</c:v>
                </c:pt>
                <c:pt idx="30">
                  <c:v>674306.77068798209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'Katalog-Reiseveranstalter'!$F$30</c:f>
              <c:strCache>
                <c:ptCount val="1"/>
                <c:pt idx="0">
                  <c:v>Sprungfix-K./Jahr</c:v>
                </c:pt>
              </c:strCache>
            </c:strRef>
          </c:tx>
          <c:spPr>
            <a:ln w="28575" cap="rnd">
              <a:solidFill>
                <a:srgbClr val="8E00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8E0000"/>
                </a:solidFill>
                <a:prstDash val="sysDot"/>
              </a:ln>
              <a:effectLst/>
            </c:spPr>
          </c:marker>
          <c:cat>
            <c:numRef>
              <c:f>'Katalog-Reiseveranstalter'!$A$32:$A$62</c:f>
              <c:numCache>
                <c:formatCode>#,##0\ "€"</c:formatCode>
                <c:ptCount val="3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</c:numCache>
            </c:numRef>
          </c:cat>
          <c:val>
            <c:numRef>
              <c:f>'Katalog-Reiseveranstalter'!$F$32:$F$62</c:f>
              <c:numCache>
                <c:formatCode>#,##0\ "€"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'Katalog-Reiseveranstalter'!$G$30</c:f>
              <c:strCache>
                <c:ptCount val="1"/>
                <c:pt idx="0">
                  <c:v>Fixkosten/Jahr</c:v>
                </c:pt>
              </c:strCache>
            </c:strRef>
          </c:tx>
          <c:spPr>
            <a:ln w="28575" cap="rnd">
              <a:solidFill>
                <a:srgbClr val="8E0000"/>
              </a:solidFill>
              <a:prstDash val="dashDot"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8E0000"/>
                </a:solidFill>
              </a:ln>
              <a:effectLst/>
            </c:spPr>
          </c:marker>
          <c:cat>
            <c:numRef>
              <c:f>'Katalog-Reiseveranstalter'!$A$32:$A$62</c:f>
              <c:numCache>
                <c:formatCode>#,##0\ "€"</c:formatCode>
                <c:ptCount val="3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</c:numCache>
            </c:numRef>
          </c:cat>
          <c:val>
            <c:numRef>
              <c:f>'Katalog-Reiseveranstalter'!$G$32:$G$62</c:f>
              <c:numCache>
                <c:formatCode>#,##0\ "€"</c:formatCode>
                <c:ptCount val="31"/>
                <c:pt idx="0">
                  <c:v>1860000</c:v>
                </c:pt>
                <c:pt idx="1">
                  <c:v>1860000</c:v>
                </c:pt>
                <c:pt idx="2">
                  <c:v>1860000</c:v>
                </c:pt>
                <c:pt idx="3">
                  <c:v>1860000</c:v>
                </c:pt>
                <c:pt idx="4">
                  <c:v>1860000</c:v>
                </c:pt>
                <c:pt idx="5">
                  <c:v>1860000</c:v>
                </c:pt>
                <c:pt idx="6">
                  <c:v>1860000</c:v>
                </c:pt>
                <c:pt idx="7">
                  <c:v>1860000</c:v>
                </c:pt>
                <c:pt idx="8">
                  <c:v>1860000</c:v>
                </c:pt>
                <c:pt idx="9">
                  <c:v>1860000</c:v>
                </c:pt>
                <c:pt idx="10">
                  <c:v>1860000</c:v>
                </c:pt>
                <c:pt idx="11">
                  <c:v>1860000</c:v>
                </c:pt>
                <c:pt idx="12">
                  <c:v>1860000</c:v>
                </c:pt>
                <c:pt idx="13">
                  <c:v>1860000</c:v>
                </c:pt>
                <c:pt idx="14">
                  <c:v>1860000</c:v>
                </c:pt>
                <c:pt idx="15">
                  <c:v>1860000</c:v>
                </c:pt>
                <c:pt idx="16">
                  <c:v>1860000</c:v>
                </c:pt>
                <c:pt idx="17">
                  <c:v>1860000</c:v>
                </c:pt>
                <c:pt idx="18">
                  <c:v>1860000</c:v>
                </c:pt>
                <c:pt idx="19">
                  <c:v>1860000</c:v>
                </c:pt>
                <c:pt idx="20">
                  <c:v>1860000</c:v>
                </c:pt>
                <c:pt idx="21">
                  <c:v>1860000</c:v>
                </c:pt>
                <c:pt idx="22">
                  <c:v>1860000</c:v>
                </c:pt>
                <c:pt idx="23">
                  <c:v>1860000</c:v>
                </c:pt>
                <c:pt idx="24">
                  <c:v>1860000</c:v>
                </c:pt>
                <c:pt idx="25">
                  <c:v>1860000</c:v>
                </c:pt>
                <c:pt idx="26">
                  <c:v>1860000</c:v>
                </c:pt>
                <c:pt idx="27">
                  <c:v>1860000</c:v>
                </c:pt>
                <c:pt idx="28">
                  <c:v>1860000</c:v>
                </c:pt>
                <c:pt idx="29">
                  <c:v>1860000</c:v>
                </c:pt>
                <c:pt idx="30">
                  <c:v>1860000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051056"/>
        <c:axId val="443051448"/>
      </c:lineChart>
      <c:catAx>
        <c:axId val="443051056"/>
        <c:scaling>
          <c:orientation val="minMax"/>
        </c:scaling>
        <c:delete val="0"/>
        <c:axPos val="b"/>
        <c:numFmt formatCode="#,##0\ &quot;€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3051448"/>
        <c:crosses val="autoZero"/>
        <c:auto val="1"/>
        <c:lblAlgn val="ctr"/>
        <c:lblOffset val="100"/>
        <c:noMultiLvlLbl val="0"/>
      </c:catAx>
      <c:valAx>
        <c:axId val="443051448"/>
        <c:scaling>
          <c:orientation val="minMax"/>
          <c:max val="11000000"/>
          <c:min val="-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3051056"/>
        <c:crosses val="autoZero"/>
        <c:crossBetween val="midCat"/>
        <c:majorUnit val="15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Preis-Absatzfunktion mit </a:t>
            </a:r>
            <a:br>
              <a:rPr lang="de-DE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</a:br>
            <a:r>
              <a:rPr lang="de-DE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Verlauf nach Erich Gutenberg</a:t>
            </a:r>
          </a:p>
        </c:rich>
      </c:tx>
      <c:layout>
        <c:manualLayout>
          <c:xMode val="edge"/>
          <c:yMode val="edge"/>
          <c:x val="0.1754162011799806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6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'Katalog-Reiseveranstalter'!$A$32:$A$62</c:f>
              <c:numCache>
                <c:formatCode>#,##0\ "€"</c:formatCode>
                <c:ptCount val="3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</c:numCache>
            </c:numRef>
          </c:cat>
          <c:val>
            <c:numRef>
              <c:f>'Katalog-Reiseveranstalter'!$H$32:$H$62</c:f>
              <c:numCache>
                <c:formatCode>#,##0_ ;[Red]\-#,##0\ </c:formatCode>
                <c:ptCount val="31"/>
                <c:pt idx="0">
                  <c:v>63513.947211083767</c:v>
                </c:pt>
                <c:pt idx="1">
                  <c:v>46359.88541208236</c:v>
                </c:pt>
                <c:pt idx="2">
                  <c:v>34068.3631409761</c:v>
                </c:pt>
                <c:pt idx="3">
                  <c:v>25260.963173336626</c:v>
                </c:pt>
                <c:pt idx="4">
                  <c:v>18949.990775342107</c:v>
                </c:pt>
                <c:pt idx="5">
                  <c:v>14427.709926635043</c:v>
                </c:pt>
                <c:pt idx="6">
                  <c:v>11186.975159138325</c:v>
                </c:pt>
                <c:pt idx="7">
                  <c:v>8864.3583697420054</c:v>
                </c:pt>
                <c:pt idx="8">
                  <c:v>7199.3926351768332</c:v>
                </c:pt>
                <c:pt idx="9">
                  <c:v>6005.3624782229708</c:v>
                </c:pt>
                <c:pt idx="10">
                  <c:v>5148.3648965890634</c:v>
                </c:pt>
                <c:pt idx="11">
                  <c:v>4532.2929800192042</c:v>
                </c:pt>
                <c:pt idx="12">
                  <c:v>4088.0581223541058</c:v>
                </c:pt>
                <c:pt idx="13">
                  <c:v>3765.8421671448705</c:v>
                </c:pt>
                <c:pt idx="14">
                  <c:v>3529.5106134851176</c:v>
                </c:pt>
                <c:pt idx="15">
                  <c:v>3352.5603580931402</c:v>
                </c:pt>
                <c:pt idx="16">
                  <c:v>3215.1475383033126</c:v>
                </c:pt>
                <c:pt idx="17">
                  <c:v>3101.8621671768451</c:v>
                </c:pt>
                <c:pt idx="18">
                  <c:v>3000</c:v>
                </c:pt>
                <c:pt idx="19">
                  <c:v>2898.1378328231549</c:v>
                </c:pt>
                <c:pt idx="20">
                  <c:v>2784.8524616966874</c:v>
                </c:pt>
                <c:pt idx="21">
                  <c:v>2647.4396419068598</c:v>
                </c:pt>
                <c:pt idx="22">
                  <c:v>2470.4893865148824</c:v>
                </c:pt>
                <c:pt idx="23">
                  <c:v>2234.1578328551295</c:v>
                </c:pt>
                <c:pt idx="24">
                  <c:v>1911.9418776458942</c:v>
                </c:pt>
                <c:pt idx="25">
                  <c:v>1467.7070199807958</c:v>
                </c:pt>
                <c:pt idx="26">
                  <c:v>851.63510341093661</c:v>
                </c:pt>
                <c:pt idx="27">
                  <c:v>-5.3624782229708217</c:v>
                </c:pt>
                <c:pt idx="28">
                  <c:v>-1199.3926351768332</c:v>
                </c:pt>
                <c:pt idx="29">
                  <c:v>-2864.3583697420054</c:v>
                </c:pt>
                <c:pt idx="30">
                  <c:v>-5186.9751591383247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052232"/>
        <c:axId val="4430526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'Katalog-Reiseveranstalter'!$A$32:$A$62</c15:sqref>
                        </c15:formulaRef>
                      </c:ext>
                    </c:extLst>
                    <c:numCache>
                      <c:formatCode>#,##0\ "€"</c:formatCode>
                      <c:ptCount val="31"/>
                      <c:pt idx="0">
                        <c:v>0</c:v>
                      </c:pt>
                      <c:pt idx="1">
                        <c:v>100</c:v>
                      </c:pt>
                      <c:pt idx="2">
                        <c:v>200</c:v>
                      </c:pt>
                      <c:pt idx="3">
                        <c:v>300</c:v>
                      </c:pt>
                      <c:pt idx="4">
                        <c:v>400</c:v>
                      </c:pt>
                      <c:pt idx="5">
                        <c:v>500</c:v>
                      </c:pt>
                      <c:pt idx="6">
                        <c:v>600</c:v>
                      </c:pt>
                      <c:pt idx="7">
                        <c:v>700</c:v>
                      </c:pt>
                      <c:pt idx="8">
                        <c:v>800</c:v>
                      </c:pt>
                      <c:pt idx="9">
                        <c:v>900</c:v>
                      </c:pt>
                      <c:pt idx="10">
                        <c:v>1000</c:v>
                      </c:pt>
                      <c:pt idx="11">
                        <c:v>1100</c:v>
                      </c:pt>
                      <c:pt idx="12">
                        <c:v>1200</c:v>
                      </c:pt>
                      <c:pt idx="13">
                        <c:v>1300</c:v>
                      </c:pt>
                      <c:pt idx="14">
                        <c:v>1400</c:v>
                      </c:pt>
                      <c:pt idx="15">
                        <c:v>1500</c:v>
                      </c:pt>
                      <c:pt idx="16">
                        <c:v>1600</c:v>
                      </c:pt>
                      <c:pt idx="17">
                        <c:v>1700</c:v>
                      </c:pt>
                      <c:pt idx="18">
                        <c:v>1800</c:v>
                      </c:pt>
                      <c:pt idx="19">
                        <c:v>1900</c:v>
                      </c:pt>
                      <c:pt idx="20">
                        <c:v>2000</c:v>
                      </c:pt>
                      <c:pt idx="21">
                        <c:v>2100</c:v>
                      </c:pt>
                      <c:pt idx="22">
                        <c:v>2200</c:v>
                      </c:pt>
                      <c:pt idx="23">
                        <c:v>2300</c:v>
                      </c:pt>
                      <c:pt idx="24">
                        <c:v>2400</c:v>
                      </c:pt>
                      <c:pt idx="25">
                        <c:v>2500</c:v>
                      </c:pt>
                      <c:pt idx="26">
                        <c:v>2600</c:v>
                      </c:pt>
                      <c:pt idx="27">
                        <c:v>2700</c:v>
                      </c:pt>
                      <c:pt idx="28">
                        <c:v>2800</c:v>
                      </c:pt>
                      <c:pt idx="29">
                        <c:v>2900</c:v>
                      </c:pt>
                      <c:pt idx="30">
                        <c:v>3000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'Katalog-Reiseveranstalter'!$A$32:$A$62</c15:sqref>
                        </c15:formulaRef>
                      </c:ext>
                    </c:extLst>
                    <c:numCache>
                      <c:formatCode>#,##0\ "€"</c:formatCode>
                      <c:ptCount val="31"/>
                      <c:pt idx="0">
                        <c:v>0</c:v>
                      </c:pt>
                      <c:pt idx="1">
                        <c:v>100</c:v>
                      </c:pt>
                      <c:pt idx="2">
                        <c:v>200</c:v>
                      </c:pt>
                      <c:pt idx="3">
                        <c:v>300</c:v>
                      </c:pt>
                      <c:pt idx="4">
                        <c:v>400</c:v>
                      </c:pt>
                      <c:pt idx="5">
                        <c:v>500</c:v>
                      </c:pt>
                      <c:pt idx="6">
                        <c:v>600</c:v>
                      </c:pt>
                      <c:pt idx="7">
                        <c:v>700</c:v>
                      </c:pt>
                      <c:pt idx="8">
                        <c:v>800</c:v>
                      </c:pt>
                      <c:pt idx="9">
                        <c:v>900</c:v>
                      </c:pt>
                      <c:pt idx="10">
                        <c:v>1000</c:v>
                      </c:pt>
                      <c:pt idx="11">
                        <c:v>1100</c:v>
                      </c:pt>
                      <c:pt idx="12">
                        <c:v>1200</c:v>
                      </c:pt>
                      <c:pt idx="13">
                        <c:v>1300</c:v>
                      </c:pt>
                      <c:pt idx="14">
                        <c:v>1400</c:v>
                      </c:pt>
                      <c:pt idx="15">
                        <c:v>1500</c:v>
                      </c:pt>
                      <c:pt idx="16">
                        <c:v>1600</c:v>
                      </c:pt>
                      <c:pt idx="17">
                        <c:v>1700</c:v>
                      </c:pt>
                      <c:pt idx="18">
                        <c:v>1800</c:v>
                      </c:pt>
                      <c:pt idx="19">
                        <c:v>1900</c:v>
                      </c:pt>
                      <c:pt idx="20">
                        <c:v>2000</c:v>
                      </c:pt>
                      <c:pt idx="21">
                        <c:v>2100</c:v>
                      </c:pt>
                      <c:pt idx="22">
                        <c:v>2200</c:v>
                      </c:pt>
                      <c:pt idx="23">
                        <c:v>2300</c:v>
                      </c:pt>
                      <c:pt idx="24">
                        <c:v>2400</c:v>
                      </c:pt>
                      <c:pt idx="25">
                        <c:v>2500</c:v>
                      </c:pt>
                      <c:pt idx="26">
                        <c:v>2600</c:v>
                      </c:pt>
                      <c:pt idx="27">
                        <c:v>2700</c:v>
                      </c:pt>
                      <c:pt idx="28">
                        <c:v>2800</c:v>
                      </c:pt>
                      <c:pt idx="29">
                        <c:v>2900</c:v>
                      </c:pt>
                      <c:pt idx="30">
                        <c:v>3000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'Katalog-Reiseveranstalter'!$A$32:$A$62</c15:sqref>
                        </c15:formulaRef>
                      </c:ext>
                    </c:extLst>
                    <c:numCache>
                      <c:formatCode>#,##0\ "€"</c:formatCode>
                      <c:ptCount val="31"/>
                      <c:pt idx="0">
                        <c:v>0</c:v>
                      </c:pt>
                      <c:pt idx="1">
                        <c:v>100</c:v>
                      </c:pt>
                      <c:pt idx="2">
                        <c:v>200</c:v>
                      </c:pt>
                      <c:pt idx="3">
                        <c:v>300</c:v>
                      </c:pt>
                      <c:pt idx="4">
                        <c:v>400</c:v>
                      </c:pt>
                      <c:pt idx="5">
                        <c:v>500</c:v>
                      </c:pt>
                      <c:pt idx="6">
                        <c:v>600</c:v>
                      </c:pt>
                      <c:pt idx="7">
                        <c:v>700</c:v>
                      </c:pt>
                      <c:pt idx="8">
                        <c:v>800</c:v>
                      </c:pt>
                      <c:pt idx="9">
                        <c:v>900</c:v>
                      </c:pt>
                      <c:pt idx="10">
                        <c:v>1000</c:v>
                      </c:pt>
                      <c:pt idx="11">
                        <c:v>1100</c:v>
                      </c:pt>
                      <c:pt idx="12">
                        <c:v>1200</c:v>
                      </c:pt>
                      <c:pt idx="13">
                        <c:v>1300</c:v>
                      </c:pt>
                      <c:pt idx="14">
                        <c:v>1400</c:v>
                      </c:pt>
                      <c:pt idx="15">
                        <c:v>1500</c:v>
                      </c:pt>
                      <c:pt idx="16">
                        <c:v>1600</c:v>
                      </c:pt>
                      <c:pt idx="17">
                        <c:v>1700</c:v>
                      </c:pt>
                      <c:pt idx="18">
                        <c:v>1800</c:v>
                      </c:pt>
                      <c:pt idx="19">
                        <c:v>1900</c:v>
                      </c:pt>
                      <c:pt idx="20">
                        <c:v>2000</c:v>
                      </c:pt>
                      <c:pt idx="21">
                        <c:v>2100</c:v>
                      </c:pt>
                      <c:pt idx="22">
                        <c:v>2200</c:v>
                      </c:pt>
                      <c:pt idx="23">
                        <c:v>2300</c:v>
                      </c:pt>
                      <c:pt idx="24">
                        <c:v>2400</c:v>
                      </c:pt>
                      <c:pt idx="25">
                        <c:v>2500</c:v>
                      </c:pt>
                      <c:pt idx="26">
                        <c:v>2600</c:v>
                      </c:pt>
                      <c:pt idx="27">
                        <c:v>2700</c:v>
                      </c:pt>
                      <c:pt idx="28">
                        <c:v>2800</c:v>
                      </c:pt>
                      <c:pt idx="29">
                        <c:v>2900</c:v>
                      </c:pt>
                      <c:pt idx="30">
                        <c:v>3000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'Katalog-Reiseveranstalter'!$B$32:$B$62</c15:sqref>
                        </c15:formulaRef>
                      </c:ext>
                    </c:extLst>
                    <c:numCache>
                      <c:formatCode>#,##0\ "€"</c:formatCode>
                      <c:ptCount val="31"/>
                      <c:pt idx="0">
                        <c:v>-67549644.571637958</c:v>
                      </c:pt>
                      <c:pt idx="1">
                        <c:v>-45597289.422659479</c:v>
                      </c:pt>
                      <c:pt idx="2">
                        <c:v>-30976433.016622879</c:v>
                      </c:pt>
                      <c:pt idx="3">
                        <c:v>-21169814.391362648</c:v>
                      </c:pt>
                      <c:pt idx="4">
                        <c:v>-14541893.339797001</c:v>
                      </c:pt>
                      <c:pt idx="5">
                        <c:v>-10093734.353046428</c:v>
                      </c:pt>
                      <c:pt idx="6">
                        <c:v>-7035210.2878443571</c:v>
                      </c:pt>
                      <c:pt idx="7">
                        <c:v>-5017384.0754089998</c:v>
                      </c:pt>
                      <c:pt idx="8">
                        <c:v>-3581370.4160968419</c:v>
                      </c:pt>
                      <c:pt idx="9">
                        <c:v>-2625576.5685975533</c:v>
                      </c:pt>
                      <c:pt idx="10">
                        <c:v>-1941156.6282837037</c:v>
                      </c:pt>
                      <c:pt idx="11">
                        <c:v>-1381213.6927022096</c:v>
                      </c:pt>
                      <c:pt idx="12">
                        <c:v>-982641.74367062282</c:v>
                      </c:pt>
                      <c:pt idx="13">
                        <c:v>-652878.68080703169</c:v>
                      </c:pt>
                      <c:pt idx="14">
                        <c:v>-365868.51411208324</c:v>
                      </c:pt>
                      <c:pt idx="15">
                        <c:v>-155962.32480044104</c:v>
                      </c:pt>
                      <c:pt idx="16">
                        <c:v>85253.376261174679</c:v>
                      </c:pt>
                      <c:pt idx="17">
                        <c:v>312503.89919284731</c:v>
                      </c:pt>
                      <c:pt idx="18">
                        <c:v>526000</c:v>
                      </c:pt>
                      <c:pt idx="19">
                        <c:v>722383.25672144257</c:v>
                      </c:pt>
                      <c:pt idx="20">
                        <c:v>894457.05086891353</c:v>
                      </c:pt>
                      <c:pt idx="21">
                        <c:v>1030271.9043214982</c:v>
                      </c:pt>
                      <c:pt idx="22">
                        <c:v>1111450.5304388758</c:v>
                      </c:pt>
                      <c:pt idx="23">
                        <c:v>1110527.2085782243</c:v>
                      </c:pt>
                      <c:pt idx="24">
                        <c:v>1032822.4588694358</c:v>
                      </c:pt>
                      <c:pt idx="25">
                        <c:v>754477.72197887534</c:v>
                      </c:pt>
                      <c:pt idx="26">
                        <c:v>23816.848744991701</c:v>
                      </c:pt>
                      <c:pt idx="27">
                        <c:v>-1872907.4850826908</c:v>
                      </c:pt>
                      <c:pt idx="28">
                        <c:v>-4956831.7840265837</c:v>
                      </c:pt>
                      <c:pt idx="29">
                        <c:v>-9940354.9610421974</c:v>
                      </c:pt>
                      <c:pt idx="30">
                        <c:v>-18095232.248102956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'Katalog-Reiseveranstalter'!$A$32:$A$62</c15:sqref>
                        </c15:formulaRef>
                      </c:ext>
                    </c:extLst>
                    <c:numCache>
                      <c:formatCode>#,##0\ "€"</c:formatCode>
                      <c:ptCount val="31"/>
                      <c:pt idx="0">
                        <c:v>0</c:v>
                      </c:pt>
                      <c:pt idx="1">
                        <c:v>100</c:v>
                      </c:pt>
                      <c:pt idx="2">
                        <c:v>200</c:v>
                      </c:pt>
                      <c:pt idx="3">
                        <c:v>300</c:v>
                      </c:pt>
                      <c:pt idx="4">
                        <c:v>400</c:v>
                      </c:pt>
                      <c:pt idx="5">
                        <c:v>500</c:v>
                      </c:pt>
                      <c:pt idx="6">
                        <c:v>600</c:v>
                      </c:pt>
                      <c:pt idx="7">
                        <c:v>700</c:v>
                      </c:pt>
                      <c:pt idx="8">
                        <c:v>800</c:v>
                      </c:pt>
                      <c:pt idx="9">
                        <c:v>900</c:v>
                      </c:pt>
                      <c:pt idx="10">
                        <c:v>1000</c:v>
                      </c:pt>
                      <c:pt idx="11">
                        <c:v>1100</c:v>
                      </c:pt>
                      <c:pt idx="12">
                        <c:v>1200</c:v>
                      </c:pt>
                      <c:pt idx="13">
                        <c:v>1300</c:v>
                      </c:pt>
                      <c:pt idx="14">
                        <c:v>1400</c:v>
                      </c:pt>
                      <c:pt idx="15">
                        <c:v>1500</c:v>
                      </c:pt>
                      <c:pt idx="16">
                        <c:v>1600</c:v>
                      </c:pt>
                      <c:pt idx="17">
                        <c:v>1700</c:v>
                      </c:pt>
                      <c:pt idx="18">
                        <c:v>1800</c:v>
                      </c:pt>
                      <c:pt idx="19">
                        <c:v>1900</c:v>
                      </c:pt>
                      <c:pt idx="20">
                        <c:v>2000</c:v>
                      </c:pt>
                      <c:pt idx="21">
                        <c:v>2100</c:v>
                      </c:pt>
                      <c:pt idx="22">
                        <c:v>2200</c:v>
                      </c:pt>
                      <c:pt idx="23">
                        <c:v>2300</c:v>
                      </c:pt>
                      <c:pt idx="24">
                        <c:v>2400</c:v>
                      </c:pt>
                      <c:pt idx="25">
                        <c:v>2500</c:v>
                      </c:pt>
                      <c:pt idx="26">
                        <c:v>2600</c:v>
                      </c:pt>
                      <c:pt idx="27">
                        <c:v>2700</c:v>
                      </c:pt>
                      <c:pt idx="28">
                        <c:v>2800</c:v>
                      </c:pt>
                      <c:pt idx="29">
                        <c:v>2900</c:v>
                      </c:pt>
                      <c:pt idx="30">
                        <c:v>3000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'Katalog-Reiseveranstalter'!$C$32:$C$62</c15:sqref>
                        </c15:formulaRef>
                      </c:ext>
                    </c:extLst>
                    <c:numCache>
                      <c:formatCode>#,##0\ "€"</c:formatCode>
                      <c:ptCount val="31"/>
                      <c:pt idx="0">
                        <c:v>0</c:v>
                      </c:pt>
                      <c:pt idx="1">
                        <c:v>4635988.5412082355</c:v>
                      </c:pt>
                      <c:pt idx="2">
                        <c:v>6813672.6281952197</c:v>
                      </c:pt>
                      <c:pt idx="3">
                        <c:v>7578288.9520009877</c:v>
                      </c:pt>
                      <c:pt idx="4">
                        <c:v>7579996.3101368425</c:v>
                      </c:pt>
                      <c:pt idx="5">
                        <c:v>7213854.9633175218</c:v>
                      </c:pt>
                      <c:pt idx="6">
                        <c:v>6712185.0954829948</c:v>
                      </c:pt>
                      <c:pt idx="7">
                        <c:v>6205050.8588194037</c:v>
                      </c:pt>
                      <c:pt idx="8">
                        <c:v>5759514.108141467</c:v>
                      </c:pt>
                      <c:pt idx="9">
                        <c:v>5404826.230400674</c:v>
                      </c:pt>
                      <c:pt idx="10">
                        <c:v>5148364.8965890631</c:v>
                      </c:pt>
                      <c:pt idx="11">
                        <c:v>4985522.2780211242</c:v>
                      </c:pt>
                      <c:pt idx="12">
                        <c:v>4905669.7468249267</c:v>
                      </c:pt>
                      <c:pt idx="13">
                        <c:v>4895594.8172883317</c:v>
                      </c:pt>
                      <c:pt idx="14">
                        <c:v>4941314.8588791648</c:v>
                      </c:pt>
                      <c:pt idx="15">
                        <c:v>5028840.53713971</c:v>
                      </c:pt>
                      <c:pt idx="16">
                        <c:v>5144236.0612853002</c:v>
                      </c:pt>
                      <c:pt idx="17">
                        <c:v>5273165.684200637</c:v>
                      </c:pt>
                      <c:pt idx="18">
                        <c:v>5400000</c:v>
                      </c:pt>
                      <c:pt idx="19">
                        <c:v>5506461.8823639946</c:v>
                      </c:pt>
                      <c:pt idx="20">
                        <c:v>5569704.9233933752</c:v>
                      </c:pt>
                      <c:pt idx="21">
                        <c:v>5559623.2480044058</c:v>
                      </c:pt>
                      <c:pt idx="22">
                        <c:v>5435076.6503327414</c:v>
                      </c:pt>
                      <c:pt idx="23">
                        <c:v>5138563.0155667979</c:v>
                      </c:pt>
                      <c:pt idx="24">
                        <c:v>4588660.5063501466</c:v>
                      </c:pt>
                      <c:pt idx="25">
                        <c:v>3669267.5499519897</c:v>
                      </c:pt>
                      <c:pt idx="26">
                        <c:v>2214251.2688684352</c:v>
                      </c:pt>
                      <c:pt idx="27">
                        <c:v>-14478.691202021218</c:v>
                      </c:pt>
                      <c:pt idx="28">
                        <c:v>-3358299.378495133</c:v>
                      </c:pt>
                      <c:pt idx="29">
                        <c:v>-8306639.2722518155</c:v>
                      </c:pt>
                      <c:pt idx="30">
                        <c:v>-15560925.477414973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'Katalog-Reiseveranstalter'!$A$32:$A$62</c15:sqref>
                        </c15:formulaRef>
                      </c:ext>
                    </c:extLst>
                    <c:numCache>
                      <c:formatCode>#,##0\ "€"</c:formatCode>
                      <c:ptCount val="31"/>
                      <c:pt idx="0">
                        <c:v>0</c:v>
                      </c:pt>
                      <c:pt idx="1">
                        <c:v>100</c:v>
                      </c:pt>
                      <c:pt idx="2">
                        <c:v>200</c:v>
                      </c:pt>
                      <c:pt idx="3">
                        <c:v>300</c:v>
                      </c:pt>
                      <c:pt idx="4">
                        <c:v>400</c:v>
                      </c:pt>
                      <c:pt idx="5">
                        <c:v>500</c:v>
                      </c:pt>
                      <c:pt idx="6">
                        <c:v>600</c:v>
                      </c:pt>
                      <c:pt idx="7">
                        <c:v>700</c:v>
                      </c:pt>
                      <c:pt idx="8">
                        <c:v>800</c:v>
                      </c:pt>
                      <c:pt idx="9">
                        <c:v>900</c:v>
                      </c:pt>
                      <c:pt idx="10">
                        <c:v>1000</c:v>
                      </c:pt>
                      <c:pt idx="11">
                        <c:v>1100</c:v>
                      </c:pt>
                      <c:pt idx="12">
                        <c:v>1200</c:v>
                      </c:pt>
                      <c:pt idx="13">
                        <c:v>1300</c:v>
                      </c:pt>
                      <c:pt idx="14">
                        <c:v>1400</c:v>
                      </c:pt>
                      <c:pt idx="15">
                        <c:v>1500</c:v>
                      </c:pt>
                      <c:pt idx="16">
                        <c:v>1600</c:v>
                      </c:pt>
                      <c:pt idx="17">
                        <c:v>1700</c:v>
                      </c:pt>
                      <c:pt idx="18">
                        <c:v>1800</c:v>
                      </c:pt>
                      <c:pt idx="19">
                        <c:v>1900</c:v>
                      </c:pt>
                      <c:pt idx="20">
                        <c:v>2000</c:v>
                      </c:pt>
                      <c:pt idx="21">
                        <c:v>2100</c:v>
                      </c:pt>
                      <c:pt idx="22">
                        <c:v>2200</c:v>
                      </c:pt>
                      <c:pt idx="23">
                        <c:v>2300</c:v>
                      </c:pt>
                      <c:pt idx="24">
                        <c:v>2400</c:v>
                      </c:pt>
                      <c:pt idx="25">
                        <c:v>2500</c:v>
                      </c:pt>
                      <c:pt idx="26">
                        <c:v>2600</c:v>
                      </c:pt>
                      <c:pt idx="27">
                        <c:v>2700</c:v>
                      </c:pt>
                      <c:pt idx="28">
                        <c:v>2800</c:v>
                      </c:pt>
                      <c:pt idx="29">
                        <c:v>2900</c:v>
                      </c:pt>
                      <c:pt idx="30">
                        <c:v>3000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'Katalog-Reiseveranstalter'!$D$32:$D$62</c15:sqref>
                        </c15:formulaRef>
                      </c:ext>
                    </c:extLst>
                    <c:numCache>
                      <c:formatCode>#,##0\ "€"</c:formatCode>
                      <c:ptCount val="31"/>
                      <c:pt idx="0">
                        <c:v>67549644.571637958</c:v>
                      </c:pt>
                      <c:pt idx="1">
                        <c:v>50233277.963867716</c:v>
                      </c:pt>
                      <c:pt idx="2">
                        <c:v>37790105.644818097</c:v>
                      </c:pt>
                      <c:pt idx="3">
                        <c:v>28748103.343363635</c:v>
                      </c:pt>
                      <c:pt idx="4">
                        <c:v>22121889.649933845</c:v>
                      </c:pt>
                      <c:pt idx="5">
                        <c:v>17307589.316363949</c:v>
                      </c:pt>
                      <c:pt idx="6">
                        <c:v>13747395.383327352</c:v>
                      </c:pt>
                      <c:pt idx="7">
                        <c:v>11222434.934228403</c:v>
                      </c:pt>
                      <c:pt idx="8">
                        <c:v>9340884.5242383089</c:v>
                      </c:pt>
                      <c:pt idx="9">
                        <c:v>8030402.7989982273</c:v>
                      </c:pt>
                      <c:pt idx="10">
                        <c:v>7089521.5248727668</c:v>
                      </c:pt>
                      <c:pt idx="11">
                        <c:v>6366735.9707233338</c:v>
                      </c:pt>
                      <c:pt idx="12">
                        <c:v>5888311.4904955495</c:v>
                      </c:pt>
                      <c:pt idx="13">
                        <c:v>5548473.4980953634</c:v>
                      </c:pt>
                      <c:pt idx="14">
                        <c:v>5307183.372991248</c:v>
                      </c:pt>
                      <c:pt idx="15">
                        <c:v>5184802.8619401511</c:v>
                      </c:pt>
                      <c:pt idx="16">
                        <c:v>5058982.6850241255</c:v>
                      </c:pt>
                      <c:pt idx="17">
                        <c:v>4960661.7850077897</c:v>
                      </c:pt>
                      <c:pt idx="18">
                        <c:v>4874000</c:v>
                      </c:pt>
                      <c:pt idx="19">
                        <c:v>4784078.625642552</c:v>
                      </c:pt>
                      <c:pt idx="20">
                        <c:v>4675247.8725244617</c:v>
                      </c:pt>
                      <c:pt idx="21">
                        <c:v>4529351.3436829075</c:v>
                      </c:pt>
                      <c:pt idx="22">
                        <c:v>4323626.1198938657</c:v>
                      </c:pt>
                      <c:pt idx="23">
                        <c:v>4028035.8069885736</c:v>
                      </c:pt>
                      <c:pt idx="24">
                        <c:v>3555838.0474807108</c:v>
                      </c:pt>
                      <c:pt idx="25">
                        <c:v>2914789.8279731143</c:v>
                      </c:pt>
                      <c:pt idx="26">
                        <c:v>2190434.4201234435</c:v>
                      </c:pt>
                      <c:pt idx="27">
                        <c:v>1858428.7938806696</c:v>
                      </c:pt>
                      <c:pt idx="28">
                        <c:v>1598532.4055314504</c:v>
                      </c:pt>
                      <c:pt idx="29">
                        <c:v>1633715.6887903814</c:v>
                      </c:pt>
                      <c:pt idx="30">
                        <c:v>2534306.770687982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'Katalog-Reiseveranstalter'!$A$32:$A$62</c15:sqref>
                        </c15:formulaRef>
                      </c:ext>
                    </c:extLst>
                    <c:numCache>
                      <c:formatCode>#,##0\ "€"</c:formatCode>
                      <c:ptCount val="31"/>
                      <c:pt idx="0">
                        <c:v>0</c:v>
                      </c:pt>
                      <c:pt idx="1">
                        <c:v>100</c:v>
                      </c:pt>
                      <c:pt idx="2">
                        <c:v>200</c:v>
                      </c:pt>
                      <c:pt idx="3">
                        <c:v>300</c:v>
                      </c:pt>
                      <c:pt idx="4">
                        <c:v>400</c:v>
                      </c:pt>
                      <c:pt idx="5">
                        <c:v>500</c:v>
                      </c:pt>
                      <c:pt idx="6">
                        <c:v>600</c:v>
                      </c:pt>
                      <c:pt idx="7">
                        <c:v>700</c:v>
                      </c:pt>
                      <c:pt idx="8">
                        <c:v>800</c:v>
                      </c:pt>
                      <c:pt idx="9">
                        <c:v>900</c:v>
                      </c:pt>
                      <c:pt idx="10">
                        <c:v>1000</c:v>
                      </c:pt>
                      <c:pt idx="11">
                        <c:v>1100</c:v>
                      </c:pt>
                      <c:pt idx="12">
                        <c:v>1200</c:v>
                      </c:pt>
                      <c:pt idx="13">
                        <c:v>1300</c:v>
                      </c:pt>
                      <c:pt idx="14">
                        <c:v>1400</c:v>
                      </c:pt>
                      <c:pt idx="15">
                        <c:v>1500</c:v>
                      </c:pt>
                      <c:pt idx="16">
                        <c:v>1600</c:v>
                      </c:pt>
                      <c:pt idx="17">
                        <c:v>1700</c:v>
                      </c:pt>
                      <c:pt idx="18">
                        <c:v>1800</c:v>
                      </c:pt>
                      <c:pt idx="19">
                        <c:v>1900</c:v>
                      </c:pt>
                      <c:pt idx="20">
                        <c:v>2000</c:v>
                      </c:pt>
                      <c:pt idx="21">
                        <c:v>2100</c:v>
                      </c:pt>
                      <c:pt idx="22">
                        <c:v>2200</c:v>
                      </c:pt>
                      <c:pt idx="23">
                        <c:v>2300</c:v>
                      </c:pt>
                      <c:pt idx="24">
                        <c:v>2400</c:v>
                      </c:pt>
                      <c:pt idx="25">
                        <c:v>2500</c:v>
                      </c:pt>
                      <c:pt idx="26">
                        <c:v>2600</c:v>
                      </c:pt>
                      <c:pt idx="27">
                        <c:v>2700</c:v>
                      </c:pt>
                      <c:pt idx="28">
                        <c:v>2800</c:v>
                      </c:pt>
                      <c:pt idx="29">
                        <c:v>2900</c:v>
                      </c:pt>
                      <c:pt idx="30">
                        <c:v>3000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'Katalog-Reiseveranstalter'!$E$32:$E$62</c15:sqref>
                        </c15:formulaRef>
                      </c:ext>
                    </c:extLst>
                    <c:numCache>
                      <c:formatCode>#,##0\ "€"</c:formatCode>
                      <c:ptCount val="31"/>
                      <c:pt idx="0">
                        <c:v>65689644.571637958</c:v>
                      </c:pt>
                      <c:pt idx="1">
                        <c:v>48373277.963867716</c:v>
                      </c:pt>
                      <c:pt idx="2">
                        <c:v>35930105.644818097</c:v>
                      </c:pt>
                      <c:pt idx="3">
                        <c:v>26888103.343363635</c:v>
                      </c:pt>
                      <c:pt idx="4">
                        <c:v>20261889.649933845</c:v>
                      </c:pt>
                      <c:pt idx="5">
                        <c:v>15447589.316363949</c:v>
                      </c:pt>
                      <c:pt idx="6">
                        <c:v>11887395.383327352</c:v>
                      </c:pt>
                      <c:pt idx="7">
                        <c:v>9362434.9342284035</c:v>
                      </c:pt>
                      <c:pt idx="8">
                        <c:v>7480884.5242383089</c:v>
                      </c:pt>
                      <c:pt idx="9">
                        <c:v>6170402.7989982273</c:v>
                      </c:pt>
                      <c:pt idx="10">
                        <c:v>5229521.5248727668</c:v>
                      </c:pt>
                      <c:pt idx="11">
                        <c:v>4506735.9707233338</c:v>
                      </c:pt>
                      <c:pt idx="12">
                        <c:v>4028311.49049555</c:v>
                      </c:pt>
                      <c:pt idx="13">
                        <c:v>3688473.4980953638</c:v>
                      </c:pt>
                      <c:pt idx="14">
                        <c:v>3447183.372991248</c:v>
                      </c:pt>
                      <c:pt idx="15">
                        <c:v>3324802.8619401506</c:v>
                      </c:pt>
                      <c:pt idx="16">
                        <c:v>3198982.685024126</c:v>
                      </c:pt>
                      <c:pt idx="17">
                        <c:v>3100661.7850077893</c:v>
                      </c:pt>
                      <c:pt idx="18">
                        <c:v>3014000</c:v>
                      </c:pt>
                      <c:pt idx="19">
                        <c:v>2924078.625642552</c:v>
                      </c:pt>
                      <c:pt idx="20">
                        <c:v>2815247.8725244617</c:v>
                      </c:pt>
                      <c:pt idx="21">
                        <c:v>2669351.343682908</c:v>
                      </c:pt>
                      <c:pt idx="22">
                        <c:v>2463626.1198938652</c:v>
                      </c:pt>
                      <c:pt idx="23">
                        <c:v>2168035.8069885736</c:v>
                      </c:pt>
                      <c:pt idx="24">
                        <c:v>1695838.047480711</c:v>
                      </c:pt>
                      <c:pt idx="25">
                        <c:v>1054789.8279731143</c:v>
                      </c:pt>
                      <c:pt idx="26">
                        <c:v>330434.42012344341</c:v>
                      </c:pt>
                      <c:pt idx="27">
                        <c:v>-1571.206119330451</c:v>
                      </c:pt>
                      <c:pt idx="28">
                        <c:v>-261467.59446854965</c:v>
                      </c:pt>
                      <c:pt idx="29">
                        <c:v>-226284.31120961852</c:v>
                      </c:pt>
                      <c:pt idx="30">
                        <c:v>674306.77068798209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'Katalog-Reiseveranstalter'!$A$32:$A$62</c15:sqref>
                        </c15:formulaRef>
                      </c:ext>
                    </c:extLst>
                    <c:numCache>
                      <c:formatCode>#,##0\ "€"</c:formatCode>
                      <c:ptCount val="31"/>
                      <c:pt idx="0">
                        <c:v>0</c:v>
                      </c:pt>
                      <c:pt idx="1">
                        <c:v>100</c:v>
                      </c:pt>
                      <c:pt idx="2">
                        <c:v>200</c:v>
                      </c:pt>
                      <c:pt idx="3">
                        <c:v>300</c:v>
                      </c:pt>
                      <c:pt idx="4">
                        <c:v>400</c:v>
                      </c:pt>
                      <c:pt idx="5">
                        <c:v>500</c:v>
                      </c:pt>
                      <c:pt idx="6">
                        <c:v>600</c:v>
                      </c:pt>
                      <c:pt idx="7">
                        <c:v>700</c:v>
                      </c:pt>
                      <c:pt idx="8">
                        <c:v>800</c:v>
                      </c:pt>
                      <c:pt idx="9">
                        <c:v>900</c:v>
                      </c:pt>
                      <c:pt idx="10">
                        <c:v>1000</c:v>
                      </c:pt>
                      <c:pt idx="11">
                        <c:v>1100</c:v>
                      </c:pt>
                      <c:pt idx="12">
                        <c:v>1200</c:v>
                      </c:pt>
                      <c:pt idx="13">
                        <c:v>1300</c:v>
                      </c:pt>
                      <c:pt idx="14">
                        <c:v>1400</c:v>
                      </c:pt>
                      <c:pt idx="15">
                        <c:v>1500</c:v>
                      </c:pt>
                      <c:pt idx="16">
                        <c:v>1600</c:v>
                      </c:pt>
                      <c:pt idx="17">
                        <c:v>1700</c:v>
                      </c:pt>
                      <c:pt idx="18">
                        <c:v>1800</c:v>
                      </c:pt>
                      <c:pt idx="19">
                        <c:v>1900</c:v>
                      </c:pt>
                      <c:pt idx="20">
                        <c:v>2000</c:v>
                      </c:pt>
                      <c:pt idx="21">
                        <c:v>2100</c:v>
                      </c:pt>
                      <c:pt idx="22">
                        <c:v>2200</c:v>
                      </c:pt>
                      <c:pt idx="23">
                        <c:v>2300</c:v>
                      </c:pt>
                      <c:pt idx="24">
                        <c:v>2400</c:v>
                      </c:pt>
                      <c:pt idx="25">
                        <c:v>2500</c:v>
                      </c:pt>
                      <c:pt idx="26">
                        <c:v>2600</c:v>
                      </c:pt>
                      <c:pt idx="27">
                        <c:v>2700</c:v>
                      </c:pt>
                      <c:pt idx="28">
                        <c:v>2800</c:v>
                      </c:pt>
                      <c:pt idx="29">
                        <c:v>2900</c:v>
                      </c:pt>
                      <c:pt idx="30">
                        <c:v>3000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'Katalog-Reiseveranstalter'!$F$32:$F$62</c15:sqref>
                        </c15:formulaRef>
                      </c:ext>
                    </c:extLst>
                    <c:numCache>
                      <c:formatCode>#,##0\ "€"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6"/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'Katalog-Reiseveranstalter'!$A$32:$A$62</c15:sqref>
                        </c15:formulaRef>
                      </c:ext>
                    </c:extLst>
                    <c:numCache>
                      <c:formatCode>#,##0\ "€"</c:formatCode>
                      <c:ptCount val="31"/>
                      <c:pt idx="0">
                        <c:v>0</c:v>
                      </c:pt>
                      <c:pt idx="1">
                        <c:v>100</c:v>
                      </c:pt>
                      <c:pt idx="2">
                        <c:v>200</c:v>
                      </c:pt>
                      <c:pt idx="3">
                        <c:v>300</c:v>
                      </c:pt>
                      <c:pt idx="4">
                        <c:v>400</c:v>
                      </c:pt>
                      <c:pt idx="5">
                        <c:v>500</c:v>
                      </c:pt>
                      <c:pt idx="6">
                        <c:v>600</c:v>
                      </c:pt>
                      <c:pt idx="7">
                        <c:v>700</c:v>
                      </c:pt>
                      <c:pt idx="8">
                        <c:v>800</c:v>
                      </c:pt>
                      <c:pt idx="9">
                        <c:v>900</c:v>
                      </c:pt>
                      <c:pt idx="10">
                        <c:v>1000</c:v>
                      </c:pt>
                      <c:pt idx="11">
                        <c:v>1100</c:v>
                      </c:pt>
                      <c:pt idx="12">
                        <c:v>1200</c:v>
                      </c:pt>
                      <c:pt idx="13">
                        <c:v>1300</c:v>
                      </c:pt>
                      <c:pt idx="14">
                        <c:v>1400</c:v>
                      </c:pt>
                      <c:pt idx="15">
                        <c:v>1500</c:v>
                      </c:pt>
                      <c:pt idx="16">
                        <c:v>1600</c:v>
                      </c:pt>
                      <c:pt idx="17">
                        <c:v>1700</c:v>
                      </c:pt>
                      <c:pt idx="18">
                        <c:v>1800</c:v>
                      </c:pt>
                      <c:pt idx="19">
                        <c:v>1900</c:v>
                      </c:pt>
                      <c:pt idx="20">
                        <c:v>2000</c:v>
                      </c:pt>
                      <c:pt idx="21">
                        <c:v>2100</c:v>
                      </c:pt>
                      <c:pt idx="22">
                        <c:v>2200</c:v>
                      </c:pt>
                      <c:pt idx="23">
                        <c:v>2300</c:v>
                      </c:pt>
                      <c:pt idx="24">
                        <c:v>2400</c:v>
                      </c:pt>
                      <c:pt idx="25">
                        <c:v>2500</c:v>
                      </c:pt>
                      <c:pt idx="26">
                        <c:v>2600</c:v>
                      </c:pt>
                      <c:pt idx="27">
                        <c:v>2700</c:v>
                      </c:pt>
                      <c:pt idx="28">
                        <c:v>2800</c:v>
                      </c:pt>
                      <c:pt idx="29">
                        <c:v>2900</c:v>
                      </c:pt>
                      <c:pt idx="30">
                        <c:v>3000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'Katalog-Reiseveranstalter'!$G$32:$G$62</c15:sqref>
                        </c15:formulaRef>
                      </c:ext>
                    </c:extLst>
                    <c:numCache>
                      <c:formatCode>#,##0\ "€"</c:formatCode>
                      <c:ptCount val="31"/>
                      <c:pt idx="0">
                        <c:v>1860000</c:v>
                      </c:pt>
                      <c:pt idx="1">
                        <c:v>1860000</c:v>
                      </c:pt>
                      <c:pt idx="2">
                        <c:v>1860000</c:v>
                      </c:pt>
                      <c:pt idx="3">
                        <c:v>1860000</c:v>
                      </c:pt>
                      <c:pt idx="4">
                        <c:v>1860000</c:v>
                      </c:pt>
                      <c:pt idx="5">
                        <c:v>1860000</c:v>
                      </c:pt>
                      <c:pt idx="6">
                        <c:v>1860000</c:v>
                      </c:pt>
                      <c:pt idx="7">
                        <c:v>1860000</c:v>
                      </c:pt>
                      <c:pt idx="8">
                        <c:v>1860000</c:v>
                      </c:pt>
                      <c:pt idx="9">
                        <c:v>1860000</c:v>
                      </c:pt>
                      <c:pt idx="10">
                        <c:v>1860000</c:v>
                      </c:pt>
                      <c:pt idx="11">
                        <c:v>1860000</c:v>
                      </c:pt>
                      <c:pt idx="12">
                        <c:v>1860000</c:v>
                      </c:pt>
                      <c:pt idx="13">
                        <c:v>1860000</c:v>
                      </c:pt>
                      <c:pt idx="14">
                        <c:v>1860000</c:v>
                      </c:pt>
                      <c:pt idx="15">
                        <c:v>1860000</c:v>
                      </c:pt>
                      <c:pt idx="16">
                        <c:v>1860000</c:v>
                      </c:pt>
                      <c:pt idx="17">
                        <c:v>1860000</c:v>
                      </c:pt>
                      <c:pt idx="18">
                        <c:v>1860000</c:v>
                      </c:pt>
                      <c:pt idx="19">
                        <c:v>1860000</c:v>
                      </c:pt>
                      <c:pt idx="20">
                        <c:v>1860000</c:v>
                      </c:pt>
                      <c:pt idx="21">
                        <c:v>1860000</c:v>
                      </c:pt>
                      <c:pt idx="22">
                        <c:v>1860000</c:v>
                      </c:pt>
                      <c:pt idx="23">
                        <c:v>1860000</c:v>
                      </c:pt>
                      <c:pt idx="24">
                        <c:v>1860000</c:v>
                      </c:pt>
                      <c:pt idx="25">
                        <c:v>1860000</c:v>
                      </c:pt>
                      <c:pt idx="26">
                        <c:v>1860000</c:v>
                      </c:pt>
                      <c:pt idx="27">
                        <c:v>1860000</c:v>
                      </c:pt>
                      <c:pt idx="28">
                        <c:v>1860000</c:v>
                      </c:pt>
                      <c:pt idx="29">
                        <c:v>1860000</c:v>
                      </c:pt>
                      <c:pt idx="30">
                        <c:v>1860000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443052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Pauschalreisepreis</a:t>
                </a:r>
              </a:p>
            </c:rich>
          </c:tx>
          <c:layout>
            <c:manualLayout>
              <c:xMode val="edge"/>
              <c:yMode val="edge"/>
              <c:x val="0.46001049868766403"/>
              <c:y val="0.89256926217556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\ &quot;€&quot;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3052624"/>
        <c:crosses val="autoZero"/>
        <c:auto val="1"/>
        <c:lblAlgn val="ctr"/>
        <c:lblOffset val="100"/>
        <c:noMultiLvlLbl val="0"/>
      </c:catAx>
      <c:valAx>
        <c:axId val="443052624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PAX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_ ;[Red]\-#,##0\ 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3052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30</xdr:row>
      <xdr:rowOff>0</xdr:rowOff>
    </xdr:from>
    <xdr:to>
      <xdr:col>3</xdr:col>
      <xdr:colOff>981075</xdr:colOff>
      <xdr:row>48</xdr:row>
      <xdr:rowOff>142875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1000125</xdr:colOff>
      <xdr:row>30</xdr:row>
      <xdr:rowOff>9524</xdr:rowOff>
    </xdr:from>
    <xdr:to>
      <xdr:col>7</xdr:col>
      <xdr:colOff>9526</xdr:colOff>
      <xdr:row>48</xdr:row>
      <xdr:rowOff>152399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85724</xdr:colOff>
      <xdr:row>4</xdr:row>
      <xdr:rowOff>9525</xdr:rowOff>
    </xdr:from>
    <xdr:to>
      <xdr:col>10</xdr:col>
      <xdr:colOff>752475</xdr:colOff>
      <xdr:row>25</xdr:row>
      <xdr:rowOff>109537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85724</xdr:colOff>
      <xdr:row>4</xdr:row>
      <xdr:rowOff>9525</xdr:rowOff>
    </xdr:from>
    <xdr:to>
      <xdr:col>10</xdr:col>
      <xdr:colOff>752475</xdr:colOff>
      <xdr:row>25</xdr:row>
      <xdr:rowOff>109537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84</xdr:row>
      <xdr:rowOff>33337</xdr:rowOff>
    </xdr:from>
    <xdr:to>
      <xdr:col>4</xdr:col>
      <xdr:colOff>1133475</xdr:colOff>
      <xdr:row>106</xdr:row>
      <xdr:rowOff>142875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31</xdr:row>
      <xdr:rowOff>0</xdr:rowOff>
    </xdr:from>
    <xdr:to>
      <xdr:col>3</xdr:col>
      <xdr:colOff>981075</xdr:colOff>
      <xdr:row>49</xdr:row>
      <xdr:rowOff>142875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1000125</xdr:colOff>
      <xdr:row>31</xdr:row>
      <xdr:rowOff>9524</xdr:rowOff>
    </xdr:from>
    <xdr:to>
      <xdr:col>7</xdr:col>
      <xdr:colOff>9526</xdr:colOff>
      <xdr:row>49</xdr:row>
      <xdr:rowOff>152399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85724</xdr:colOff>
      <xdr:row>4</xdr:row>
      <xdr:rowOff>9525</xdr:rowOff>
    </xdr:from>
    <xdr:to>
      <xdr:col>10</xdr:col>
      <xdr:colOff>752475</xdr:colOff>
      <xdr:row>25</xdr:row>
      <xdr:rowOff>109537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92</xdr:row>
      <xdr:rowOff>0</xdr:rowOff>
    </xdr:from>
    <xdr:to>
      <xdr:col>4</xdr:col>
      <xdr:colOff>1285875</xdr:colOff>
      <xdr:row>110</xdr:row>
      <xdr:rowOff>171450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85724</xdr:colOff>
      <xdr:row>3</xdr:row>
      <xdr:rowOff>9525</xdr:rowOff>
    </xdr:from>
    <xdr:to>
      <xdr:col>10</xdr:col>
      <xdr:colOff>752475</xdr:colOff>
      <xdr:row>24</xdr:row>
      <xdr:rowOff>109537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78</xdr:row>
      <xdr:rowOff>180975</xdr:rowOff>
    </xdr:from>
    <xdr:to>
      <xdr:col>4</xdr:col>
      <xdr:colOff>1057275</xdr:colOff>
      <xdr:row>97</xdr:row>
      <xdr:rowOff>161925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228599</xdr:colOff>
      <xdr:row>63</xdr:row>
      <xdr:rowOff>9525</xdr:rowOff>
    </xdr:from>
    <xdr:to>
      <xdr:col>4</xdr:col>
      <xdr:colOff>1057274</xdr:colOff>
      <xdr:row>78</xdr:row>
      <xdr:rowOff>85725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/>
  </sheetViews>
  <sheetFormatPr baseColWidth="10" defaultColWidth="9.140625" defaultRowHeight="15" x14ac:dyDescent="0.25"/>
  <cols>
    <col min="1" max="1" width="7.28515625" customWidth="1"/>
    <col min="2" max="2" width="31.28515625" customWidth="1"/>
    <col min="3" max="3" width="22.5703125" customWidth="1"/>
    <col min="4" max="4" width="17.7109375" customWidth="1"/>
    <col min="5" max="5" width="28.7109375" customWidth="1"/>
    <col min="6" max="6" width="20.42578125" customWidth="1"/>
    <col min="7" max="7" width="17.7109375" customWidth="1"/>
    <col min="8" max="8" width="13.85546875" customWidth="1"/>
  </cols>
  <sheetData>
    <row r="1" spans="1:7" x14ac:dyDescent="0.25">
      <c r="A1" t="s">
        <v>150</v>
      </c>
      <c r="B1" s="170"/>
    </row>
    <row r="3" spans="1:7" ht="18.75" x14ac:dyDescent="0.3">
      <c r="B3" s="63" t="s">
        <v>41</v>
      </c>
      <c r="E3" s="73" t="s">
        <v>44</v>
      </c>
    </row>
    <row r="4" spans="1:7" ht="6.75" customHeight="1" thickBot="1" x14ac:dyDescent="0.3"/>
    <row r="5" spans="1:7" ht="15.75" thickBot="1" x14ac:dyDescent="0.3">
      <c r="B5" s="4" t="s">
        <v>0</v>
      </c>
      <c r="C5" s="36" t="s">
        <v>88</v>
      </c>
      <c r="D5" s="35" t="s">
        <v>42</v>
      </c>
      <c r="E5" s="94" t="s">
        <v>5</v>
      </c>
      <c r="F5" s="36" t="s">
        <v>89</v>
      </c>
      <c r="G5" s="5" t="s">
        <v>42</v>
      </c>
    </row>
    <row r="6" spans="1:7" x14ac:dyDescent="0.25">
      <c r="B6" s="13" t="s">
        <v>90</v>
      </c>
      <c r="C6" s="36" t="s">
        <v>91</v>
      </c>
      <c r="D6" s="35"/>
      <c r="E6" s="95" t="s">
        <v>13</v>
      </c>
      <c r="F6" s="44" t="s">
        <v>24</v>
      </c>
      <c r="G6" s="45"/>
    </row>
    <row r="7" spans="1:7" ht="15" customHeight="1" x14ac:dyDescent="0.25">
      <c r="B7" s="8" t="s">
        <v>40</v>
      </c>
      <c r="C7" s="69">
        <f>D7/($C$29*$C$27)</f>
        <v>9.5264285714285712</v>
      </c>
      <c r="D7" s="32">
        <v>200055</v>
      </c>
      <c r="E7" s="12" t="s">
        <v>92</v>
      </c>
      <c r="F7" s="71">
        <f>G7/$D$29</f>
        <v>80.952380952380949</v>
      </c>
      <c r="G7" s="65">
        <v>1700000</v>
      </c>
    </row>
    <row r="8" spans="1:7" x14ac:dyDescent="0.25">
      <c r="B8" s="8" t="s">
        <v>9</v>
      </c>
      <c r="C8" s="69">
        <f>D8/($C$29*$C$27)</f>
        <v>17.619666666666667</v>
      </c>
      <c r="D8" s="32">
        <v>370013</v>
      </c>
      <c r="E8" s="12" t="s">
        <v>93</v>
      </c>
      <c r="F8" s="71">
        <f>G8/$D$29</f>
        <v>10</v>
      </c>
      <c r="G8" s="65">
        <v>210000</v>
      </c>
    </row>
    <row r="9" spans="1:7" x14ac:dyDescent="0.25">
      <c r="B9" s="8" t="s">
        <v>1</v>
      </c>
      <c r="C9" s="69">
        <f>D9/($C$29*$C$27)</f>
        <v>8.577238095238096</v>
      </c>
      <c r="D9" s="32">
        <v>180122</v>
      </c>
      <c r="E9" s="12"/>
      <c r="F9" s="37"/>
      <c r="G9" s="7"/>
    </row>
    <row r="10" spans="1:7" ht="15.75" thickBot="1" x14ac:dyDescent="0.3">
      <c r="B10" s="38" t="s">
        <v>94</v>
      </c>
      <c r="C10" s="70">
        <f>D10/$C$29/$C$27</f>
        <v>35.723333333333336</v>
      </c>
      <c r="D10" s="28">
        <f>SUM($D$7:$D$9)</f>
        <v>750190</v>
      </c>
      <c r="E10" s="97" t="s">
        <v>95</v>
      </c>
      <c r="F10" s="67">
        <f>G10/D29</f>
        <v>90.952380952380949</v>
      </c>
      <c r="G10" s="33">
        <f>SUM(G7:G9)</f>
        <v>1910000</v>
      </c>
    </row>
    <row r="11" spans="1:7" x14ac:dyDescent="0.25">
      <c r="B11" s="13" t="s">
        <v>96</v>
      </c>
      <c r="C11" s="37" t="s">
        <v>91</v>
      </c>
      <c r="D11" s="35" t="s">
        <v>97</v>
      </c>
      <c r="E11" s="95" t="s">
        <v>14</v>
      </c>
      <c r="F11" s="44" t="s">
        <v>24</v>
      </c>
      <c r="G11" s="5"/>
    </row>
    <row r="12" spans="1:7" x14ac:dyDescent="0.25">
      <c r="B12" s="8" t="s">
        <v>98</v>
      </c>
      <c r="C12" s="101">
        <f>$D$15/$D$29</f>
        <v>10.476190476190476</v>
      </c>
      <c r="D12" s="102">
        <f>ROUNDUP($C$29/$B$14*$C$27/$D$27,0)</f>
        <v>7</v>
      </c>
      <c r="E12" s="96" t="s">
        <v>25</v>
      </c>
      <c r="F12" s="42"/>
      <c r="G12" s="7"/>
    </row>
    <row r="13" spans="1:7" x14ac:dyDescent="0.25">
      <c r="B13" s="103" t="s">
        <v>99</v>
      </c>
      <c r="C13" s="104"/>
      <c r="D13" s="37" t="s">
        <v>100</v>
      </c>
      <c r="E13" s="14"/>
      <c r="F13" s="42"/>
      <c r="G13" s="7"/>
    </row>
    <row r="14" spans="1:7" x14ac:dyDescent="0.25">
      <c r="B14" s="105">
        <v>15</v>
      </c>
      <c r="C14" s="101"/>
      <c r="D14" s="30">
        <f>$D$15/$D$12</f>
        <v>31428.571428571428</v>
      </c>
      <c r="E14" s="14"/>
      <c r="F14" s="42"/>
      <c r="G14" s="7"/>
    </row>
    <row r="15" spans="1:7" ht="15.75" thickBot="1" x14ac:dyDescent="0.3">
      <c r="B15" s="39" t="s">
        <v>21</v>
      </c>
      <c r="C15" s="67">
        <f>SUM(C12:C14)</f>
        <v>10.476190476190476</v>
      </c>
      <c r="D15" s="106">
        <v>220000</v>
      </c>
      <c r="E15" s="97" t="s">
        <v>26</v>
      </c>
      <c r="F15" s="74">
        <f>SUM(F12:F14)</f>
        <v>0</v>
      </c>
      <c r="G15" s="74">
        <f>SUM(G12:G13)</f>
        <v>0</v>
      </c>
    </row>
    <row r="16" spans="1:7" ht="15" customHeight="1" x14ac:dyDescent="0.25">
      <c r="B16" s="13" t="s">
        <v>101</v>
      </c>
      <c r="C16" s="37" t="s">
        <v>91</v>
      </c>
      <c r="D16" s="35"/>
      <c r="E16" s="14" t="s">
        <v>31</v>
      </c>
      <c r="F16" s="44" t="s">
        <v>24</v>
      </c>
      <c r="G16" s="9"/>
    </row>
    <row r="17" spans="2:7" x14ac:dyDescent="0.25">
      <c r="B17" s="8" t="s">
        <v>2</v>
      </c>
      <c r="C17" s="68">
        <f>D17/$D$29</f>
        <v>14.767619047619048</v>
      </c>
      <c r="D17" s="66">
        <v>310120</v>
      </c>
      <c r="E17" s="48" t="s">
        <v>25</v>
      </c>
      <c r="F17" s="42"/>
      <c r="G17" s="9"/>
    </row>
    <row r="18" spans="2:7" x14ac:dyDescent="0.25">
      <c r="B18" s="8" t="s">
        <v>102</v>
      </c>
      <c r="C18" s="68">
        <f>D18/$D$29</f>
        <v>16.762380952380951</v>
      </c>
      <c r="D18" s="66">
        <v>352010</v>
      </c>
      <c r="E18" s="22"/>
      <c r="F18" s="42"/>
      <c r="G18" s="9"/>
    </row>
    <row r="19" spans="2:7" x14ac:dyDescent="0.25">
      <c r="B19" s="8" t="s">
        <v>4</v>
      </c>
      <c r="C19" s="68">
        <f>D19/$D$29</f>
        <v>4.2857142857142856</v>
      </c>
      <c r="D19" s="66">
        <v>90000</v>
      </c>
      <c r="E19" s="22"/>
      <c r="F19" s="42"/>
      <c r="G19" s="9"/>
    </row>
    <row r="20" spans="2:7" x14ac:dyDescent="0.25">
      <c r="B20" s="8" t="s">
        <v>7</v>
      </c>
      <c r="C20" s="68">
        <f>D20/$D$29</f>
        <v>0.47714285714285715</v>
      </c>
      <c r="D20" s="66">
        <v>10020</v>
      </c>
      <c r="E20" s="23"/>
      <c r="F20" s="42"/>
      <c r="G20" s="7"/>
    </row>
    <row r="21" spans="2:7" x14ac:dyDescent="0.25">
      <c r="B21" s="8" t="s">
        <v>6</v>
      </c>
      <c r="C21" s="68">
        <f>D21/$D$29</f>
        <v>0.95238095238095233</v>
      </c>
      <c r="D21" s="66">
        <v>20000</v>
      </c>
      <c r="E21" s="23"/>
      <c r="F21" s="42"/>
      <c r="G21" s="7"/>
    </row>
    <row r="22" spans="2:7" ht="15.75" thickBot="1" x14ac:dyDescent="0.3">
      <c r="B22" s="39" t="s">
        <v>27</v>
      </c>
      <c r="C22" s="67">
        <f>D22/D29</f>
        <v>37.245238095238093</v>
      </c>
      <c r="D22" s="28">
        <f>SUM($D$17:$D$21)</f>
        <v>782150</v>
      </c>
      <c r="E22" s="97" t="s">
        <v>30</v>
      </c>
      <c r="F22" s="107">
        <f>SUM(F17:F21)</f>
        <v>0</v>
      </c>
      <c r="G22" s="107">
        <f>SUM(G17:G21)</f>
        <v>0</v>
      </c>
    </row>
    <row r="23" spans="2:7" ht="15.75" thickBot="1" x14ac:dyDescent="0.3">
      <c r="B23" s="15" t="s">
        <v>15</v>
      </c>
      <c r="C23" s="72">
        <f>D23/D29</f>
        <v>83.444761904761904</v>
      </c>
      <c r="D23" s="16">
        <f>$D$10+$D$15+$D$22</f>
        <v>1752340</v>
      </c>
      <c r="E23" s="25" t="s">
        <v>16</v>
      </c>
      <c r="F23" s="72">
        <f>G23/D29</f>
        <v>90.952380952380949</v>
      </c>
      <c r="G23" s="16">
        <f>$G$10+$G$15+$G$22</f>
        <v>1910000</v>
      </c>
    </row>
    <row r="24" spans="2:7" ht="15.75" thickBot="1" x14ac:dyDescent="0.3">
      <c r="B24" s="17"/>
      <c r="C24" s="11"/>
      <c r="D24" s="11"/>
      <c r="E24" s="10" t="s">
        <v>17</v>
      </c>
      <c r="F24" s="11"/>
      <c r="G24" s="47">
        <f>$G$23-$D$23</f>
        <v>157660</v>
      </c>
    </row>
    <row r="25" spans="2:7" ht="8.25" customHeight="1" x14ac:dyDescent="0.25"/>
    <row r="26" spans="2:7" x14ac:dyDescent="0.25">
      <c r="B26" s="1" t="s">
        <v>8</v>
      </c>
      <c r="C26" s="108">
        <v>100</v>
      </c>
      <c r="D26" t="s">
        <v>43</v>
      </c>
    </row>
    <row r="27" spans="2:7" ht="15.75" thickBot="1" x14ac:dyDescent="0.3">
      <c r="B27" s="1" t="s">
        <v>10</v>
      </c>
      <c r="C27" s="109">
        <v>300</v>
      </c>
      <c r="D27" s="109">
        <v>220</v>
      </c>
      <c r="E27" s="110"/>
    </row>
    <row r="28" spans="2:7" x14ac:dyDescent="0.25">
      <c r="B28" s="111" t="s">
        <v>103</v>
      </c>
      <c r="C28" s="112" t="s">
        <v>104</v>
      </c>
      <c r="D28" s="113" t="s">
        <v>105</v>
      </c>
    </row>
    <row r="29" spans="2:7" ht="15.75" thickBot="1" x14ac:dyDescent="0.3">
      <c r="B29" s="114" t="s">
        <v>18</v>
      </c>
      <c r="C29" s="115">
        <f>$D$29/$C$27</f>
        <v>70</v>
      </c>
      <c r="D29" s="116">
        <v>21000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workbookViewId="0"/>
  </sheetViews>
  <sheetFormatPr baseColWidth="10" defaultColWidth="9.140625" defaultRowHeight="15" x14ac:dyDescent="0.25"/>
  <cols>
    <col min="1" max="1" width="5.42578125" customWidth="1"/>
    <col min="2" max="2" width="31.28515625" customWidth="1"/>
    <col min="3" max="3" width="22.42578125" bestFit="1" customWidth="1"/>
    <col min="4" max="4" width="16.42578125" bestFit="1" customWidth="1"/>
    <col min="5" max="5" width="28.7109375" customWidth="1"/>
    <col min="6" max="6" width="27.5703125" bestFit="1" customWidth="1"/>
    <col min="7" max="7" width="14" bestFit="1" customWidth="1"/>
    <col min="8" max="8" width="13.85546875" customWidth="1"/>
  </cols>
  <sheetData>
    <row r="1" spans="1:7" x14ac:dyDescent="0.25">
      <c r="A1" t="s">
        <v>150</v>
      </c>
    </row>
    <row r="2" spans="1:7" ht="18.75" x14ac:dyDescent="0.3">
      <c r="B2" s="63" t="s">
        <v>106</v>
      </c>
      <c r="E2" s="146" t="s">
        <v>134</v>
      </c>
      <c r="F2" s="3" t="s">
        <v>135</v>
      </c>
      <c r="G2" s="18" t="s">
        <v>136</v>
      </c>
    </row>
    <row r="3" spans="1:7" ht="7.5" customHeight="1" thickBot="1" x14ac:dyDescent="0.3"/>
    <row r="4" spans="1:7" ht="15.75" thickBot="1" x14ac:dyDescent="0.3">
      <c r="B4" s="4" t="s">
        <v>0</v>
      </c>
      <c r="C4" s="36" t="s">
        <v>88</v>
      </c>
      <c r="D4" s="35" t="s">
        <v>107</v>
      </c>
      <c r="E4" s="4" t="s">
        <v>5</v>
      </c>
      <c r="F4" s="36" t="s">
        <v>89</v>
      </c>
      <c r="G4" s="5" t="s">
        <v>107</v>
      </c>
    </row>
    <row r="5" spans="1:7" x14ac:dyDescent="0.25">
      <c r="B5" s="13" t="s">
        <v>90</v>
      </c>
      <c r="C5" s="36" t="s">
        <v>91</v>
      </c>
      <c r="D5" s="35"/>
      <c r="E5" s="13" t="s">
        <v>13</v>
      </c>
      <c r="F5" s="44" t="s">
        <v>24</v>
      </c>
      <c r="G5" s="45"/>
    </row>
    <row r="6" spans="1:7" ht="15" customHeight="1" x14ac:dyDescent="0.25">
      <c r="B6" s="8" t="s">
        <v>108</v>
      </c>
      <c r="C6" s="137">
        <v>10</v>
      </c>
      <c r="D6" s="81">
        <f>C6*$D$29</f>
        <v>210000</v>
      </c>
      <c r="E6" s="12" t="s">
        <v>109</v>
      </c>
      <c r="F6" s="147">
        <v>80</v>
      </c>
      <c r="G6" s="9">
        <f>F6*$D$29</f>
        <v>1680000</v>
      </c>
    </row>
    <row r="7" spans="1:7" x14ac:dyDescent="0.25">
      <c r="B7" s="8" t="s">
        <v>9</v>
      </c>
      <c r="C7" s="137">
        <v>21</v>
      </c>
      <c r="D7" s="81">
        <f>C7*$D$29</f>
        <v>441000</v>
      </c>
      <c r="E7" s="12" t="s">
        <v>93</v>
      </c>
      <c r="F7" s="147">
        <v>10</v>
      </c>
      <c r="G7" s="9">
        <f>F7*$D$29</f>
        <v>210000</v>
      </c>
    </row>
    <row r="8" spans="1:7" x14ac:dyDescent="0.25">
      <c r="B8" s="8" t="s">
        <v>1</v>
      </c>
      <c r="C8" s="137">
        <v>9</v>
      </c>
      <c r="D8" s="81">
        <f>C8*$D$29</f>
        <v>189000</v>
      </c>
      <c r="E8" s="12"/>
      <c r="F8" s="37"/>
      <c r="G8" s="7"/>
    </row>
    <row r="9" spans="1:7" ht="15.75" thickBot="1" x14ac:dyDescent="0.3">
      <c r="B9" s="38" t="s">
        <v>94</v>
      </c>
      <c r="C9" s="117">
        <f>SUM(C6:C8)</f>
        <v>40</v>
      </c>
      <c r="D9" s="28">
        <f>SUM($D$6:$D$8)</f>
        <v>840000</v>
      </c>
      <c r="E9" s="39" t="s">
        <v>95</v>
      </c>
      <c r="F9" s="27">
        <f>SUM(F6:F8)</f>
        <v>90</v>
      </c>
      <c r="G9" s="33">
        <f>SUM(G6:G8)</f>
        <v>1890000</v>
      </c>
    </row>
    <row r="10" spans="1:7" x14ac:dyDescent="0.25">
      <c r="B10" s="13" t="s">
        <v>96</v>
      </c>
      <c r="C10" s="37" t="s">
        <v>91</v>
      </c>
      <c r="D10" s="35" t="s">
        <v>97</v>
      </c>
      <c r="E10" s="13" t="s">
        <v>14</v>
      </c>
      <c r="F10" s="44" t="s">
        <v>24</v>
      </c>
      <c r="G10" s="5"/>
    </row>
    <row r="11" spans="1:7" x14ac:dyDescent="0.25">
      <c r="B11" s="8" t="s">
        <v>98</v>
      </c>
      <c r="C11" s="101">
        <f>$D$14/$D$29</f>
        <v>10.666666666666666</v>
      </c>
      <c r="D11" s="102">
        <f>ROUNDUP($D$29/$C$26/$B$13*$C$26/$D$26,0)</f>
        <v>7</v>
      </c>
      <c r="E11" s="48" t="s">
        <v>25</v>
      </c>
      <c r="F11" s="42"/>
      <c r="G11" s="7"/>
    </row>
    <row r="12" spans="1:7" x14ac:dyDescent="0.25">
      <c r="B12" s="103" t="s">
        <v>99</v>
      </c>
      <c r="C12" s="104"/>
      <c r="D12" s="37" t="s">
        <v>100</v>
      </c>
      <c r="E12" s="49"/>
      <c r="F12" s="42"/>
      <c r="G12" s="7"/>
    </row>
    <row r="13" spans="1:7" x14ac:dyDescent="0.25">
      <c r="B13" s="140">
        <v>15</v>
      </c>
      <c r="C13" s="101"/>
      <c r="D13" s="141">
        <v>32000</v>
      </c>
      <c r="E13" s="6"/>
      <c r="F13" s="42"/>
      <c r="G13" s="7"/>
    </row>
    <row r="14" spans="1:7" ht="15.75" thickBot="1" x14ac:dyDescent="0.3">
      <c r="B14" s="39" t="s">
        <v>21</v>
      </c>
      <c r="C14" s="101">
        <f>D14/D29</f>
        <v>10.666666666666666</v>
      </c>
      <c r="D14" s="28">
        <f>$D$11*$D$13</f>
        <v>224000</v>
      </c>
      <c r="E14" s="39" t="s">
        <v>26</v>
      </c>
      <c r="F14" s="43"/>
      <c r="G14" s="41"/>
    </row>
    <row r="15" spans="1:7" ht="15" customHeight="1" x14ac:dyDescent="0.25">
      <c r="B15" s="13" t="s">
        <v>101</v>
      </c>
      <c r="C15" s="36" t="s">
        <v>22</v>
      </c>
      <c r="D15" s="35"/>
      <c r="E15" s="14" t="s">
        <v>31</v>
      </c>
      <c r="F15" s="44" t="s">
        <v>24</v>
      </c>
      <c r="G15" s="9"/>
    </row>
    <row r="16" spans="1:7" x14ac:dyDescent="0.25">
      <c r="B16" s="8" t="s">
        <v>2</v>
      </c>
      <c r="C16" s="100">
        <f t="shared" ref="C16:C21" si="0">D16/$C$25/$C$26</f>
        <v>10.337333333333333</v>
      </c>
      <c r="D16" s="138">
        <v>310120</v>
      </c>
      <c r="E16" s="48" t="s">
        <v>25</v>
      </c>
      <c r="F16" s="42"/>
      <c r="G16" s="9"/>
    </row>
    <row r="17" spans="2:7" x14ac:dyDescent="0.25">
      <c r="B17" s="8" t="s">
        <v>3</v>
      </c>
      <c r="C17" s="79">
        <f t="shared" si="0"/>
        <v>11.733666666666666</v>
      </c>
      <c r="D17" s="138">
        <v>352010</v>
      </c>
      <c r="E17" s="22"/>
      <c r="F17" s="42"/>
      <c r="G17" s="9"/>
    </row>
    <row r="18" spans="2:7" x14ac:dyDescent="0.25">
      <c r="B18" s="8" t="s">
        <v>4</v>
      </c>
      <c r="C18" s="79">
        <f t="shared" si="0"/>
        <v>3</v>
      </c>
      <c r="D18" s="138">
        <v>90000</v>
      </c>
      <c r="E18" s="22"/>
      <c r="F18" s="42"/>
      <c r="G18" s="9"/>
    </row>
    <row r="19" spans="2:7" x14ac:dyDescent="0.25">
      <c r="B19" s="8" t="s">
        <v>7</v>
      </c>
      <c r="C19" s="79">
        <f t="shared" si="0"/>
        <v>0.33400000000000002</v>
      </c>
      <c r="D19" s="138">
        <v>10020</v>
      </c>
      <c r="E19" s="23"/>
      <c r="F19" s="42"/>
      <c r="G19" s="7"/>
    </row>
    <row r="20" spans="2:7" x14ac:dyDescent="0.25">
      <c r="B20" s="8" t="s">
        <v>6</v>
      </c>
      <c r="C20" s="101">
        <f t="shared" si="0"/>
        <v>0.66666666666666663</v>
      </c>
      <c r="D20" s="138">
        <v>20000</v>
      </c>
      <c r="E20" s="23"/>
      <c r="F20" s="42"/>
      <c r="G20" s="7"/>
    </row>
    <row r="21" spans="2:7" ht="15.75" thickBot="1" x14ac:dyDescent="0.3">
      <c r="B21" s="39" t="s">
        <v>27</v>
      </c>
      <c r="C21" s="67">
        <f t="shared" si="0"/>
        <v>26.071666666666665</v>
      </c>
      <c r="D21" s="28">
        <f>SUM($D$16:$D$20)</f>
        <v>782150</v>
      </c>
      <c r="E21" s="50" t="s">
        <v>30</v>
      </c>
      <c r="F21" s="43"/>
      <c r="G21" s="41"/>
    </row>
    <row r="22" spans="2:7" ht="15.75" thickBot="1" x14ac:dyDescent="0.3">
      <c r="B22" s="15" t="s">
        <v>15</v>
      </c>
      <c r="C22" s="72">
        <f>D22/D29</f>
        <v>87.911904761904765</v>
      </c>
      <c r="D22" s="16">
        <f>$D$9+$D$14+$D$21</f>
        <v>1846150</v>
      </c>
      <c r="E22" s="25" t="s">
        <v>16</v>
      </c>
      <c r="F22" s="34"/>
      <c r="G22" s="16">
        <f>$G$9+$G$14+$G$21</f>
        <v>1890000</v>
      </c>
    </row>
    <row r="23" spans="2:7" ht="15.75" thickBot="1" x14ac:dyDescent="0.3">
      <c r="B23" s="17"/>
      <c r="C23" s="11"/>
      <c r="D23" s="11"/>
      <c r="E23" s="10" t="s">
        <v>17</v>
      </c>
      <c r="F23" s="11"/>
      <c r="G23" s="118">
        <f>$G$22-$D$22</f>
        <v>43850</v>
      </c>
    </row>
    <row r="25" spans="2:7" x14ac:dyDescent="0.25">
      <c r="B25" s="1" t="s">
        <v>8</v>
      </c>
      <c r="C25" s="142">
        <v>100</v>
      </c>
      <c r="D25" t="s">
        <v>43</v>
      </c>
    </row>
    <row r="26" spans="2:7" ht="15.75" thickBot="1" x14ac:dyDescent="0.3">
      <c r="B26" s="1" t="s">
        <v>10</v>
      </c>
      <c r="C26" s="143">
        <v>300</v>
      </c>
      <c r="D26" s="143">
        <v>220</v>
      </c>
    </row>
    <row r="27" spans="2:7" x14ac:dyDescent="0.25">
      <c r="B27" s="64" t="s">
        <v>110</v>
      </c>
      <c r="C27" s="59"/>
      <c r="D27" s="5"/>
      <c r="E27" s="51" t="s">
        <v>33</v>
      </c>
      <c r="F27" s="52"/>
      <c r="G27" s="53"/>
    </row>
    <row r="28" spans="2:7" ht="15.75" thickBot="1" x14ac:dyDescent="0.3">
      <c r="B28" s="8"/>
      <c r="C28" s="12" t="s">
        <v>111</v>
      </c>
      <c r="D28" s="7" t="s">
        <v>19</v>
      </c>
      <c r="E28" s="54" t="s">
        <v>112</v>
      </c>
      <c r="F28" s="55" t="s">
        <v>113</v>
      </c>
      <c r="G28" s="56"/>
    </row>
    <row r="29" spans="2:7" ht="15.75" thickBot="1" x14ac:dyDescent="0.3">
      <c r="B29" s="119" t="s">
        <v>18</v>
      </c>
      <c r="C29" s="120">
        <v>0.7</v>
      </c>
      <c r="D29" s="121">
        <f>$C$29*C25*$C$26</f>
        <v>21000</v>
      </c>
      <c r="E29" s="122">
        <f>C29</f>
        <v>0.7</v>
      </c>
      <c r="F29" s="58" t="s">
        <v>32</v>
      </c>
      <c r="G29" s="61">
        <v>1</v>
      </c>
    </row>
    <row r="30" spans="2:7" ht="9" customHeight="1" x14ac:dyDescent="0.25">
      <c r="B30" s="12"/>
      <c r="C30" s="12"/>
      <c r="D30" s="12"/>
      <c r="E30" s="12"/>
      <c r="F30" s="12"/>
      <c r="G30" s="12"/>
    </row>
    <row r="31" spans="2:7" x14ac:dyDescent="0.25">
      <c r="B31" s="12"/>
      <c r="C31" s="12"/>
      <c r="D31" s="12"/>
      <c r="E31" s="12"/>
      <c r="F31" s="12"/>
      <c r="G31" s="12"/>
    </row>
    <row r="32" spans="2:7" x14ac:dyDescent="0.25">
      <c r="B32" s="12"/>
      <c r="C32" s="12"/>
      <c r="D32" s="12"/>
      <c r="E32" s="12"/>
      <c r="F32" s="12"/>
      <c r="G32" s="12"/>
    </row>
    <row r="33" spans="2:7" x14ac:dyDescent="0.25">
      <c r="B33" s="12"/>
      <c r="C33" s="12"/>
      <c r="D33" s="12"/>
      <c r="E33" s="12"/>
      <c r="F33" s="12"/>
      <c r="G33" s="12"/>
    </row>
    <row r="35" spans="2:7" x14ac:dyDescent="0.25">
      <c r="B35" s="12"/>
      <c r="C35" s="12"/>
      <c r="D35" s="12"/>
      <c r="E35" s="12"/>
      <c r="F35" s="12"/>
      <c r="G35" s="12"/>
    </row>
    <row r="36" spans="2:7" x14ac:dyDescent="0.25">
      <c r="B36" s="12"/>
      <c r="C36" s="12"/>
      <c r="D36" s="12"/>
      <c r="E36" s="12"/>
      <c r="F36" s="12"/>
      <c r="G36" s="12"/>
    </row>
    <row r="37" spans="2:7" x14ac:dyDescent="0.25">
      <c r="B37" s="12"/>
      <c r="C37" s="12"/>
      <c r="D37" s="12"/>
      <c r="E37" s="12"/>
      <c r="F37" s="12"/>
      <c r="G37" s="12"/>
    </row>
    <row r="38" spans="2:7" x14ac:dyDescent="0.25">
      <c r="B38" s="12"/>
      <c r="C38" s="12"/>
      <c r="D38" s="12"/>
      <c r="E38" s="12"/>
      <c r="F38" s="12"/>
      <c r="G38" s="12"/>
    </row>
    <row r="40" spans="2:7" x14ac:dyDescent="0.25">
      <c r="B40" s="12"/>
      <c r="C40" s="12"/>
      <c r="D40" s="12"/>
      <c r="E40" s="12"/>
      <c r="F40" s="12"/>
      <c r="G40" s="12"/>
    </row>
    <row r="41" spans="2:7" x14ac:dyDescent="0.25">
      <c r="B41" s="12"/>
      <c r="C41" s="12"/>
      <c r="D41" s="12"/>
      <c r="E41" s="12"/>
      <c r="F41" s="12"/>
      <c r="G41" s="12"/>
    </row>
    <row r="43" spans="2:7" x14ac:dyDescent="0.25">
      <c r="B43" s="12"/>
      <c r="C43" s="12"/>
      <c r="D43" s="12"/>
      <c r="E43" s="12"/>
      <c r="F43" s="12"/>
      <c r="G43" s="12"/>
    </row>
    <row r="44" spans="2:7" x14ac:dyDescent="0.25">
      <c r="B44" s="12"/>
      <c r="C44" s="12"/>
      <c r="D44" s="12"/>
      <c r="E44" s="12"/>
      <c r="F44" s="12"/>
      <c r="G44" s="12"/>
    </row>
    <row r="45" spans="2:7" x14ac:dyDescent="0.25">
      <c r="B45" s="12"/>
      <c r="C45" s="12"/>
      <c r="D45" s="12"/>
      <c r="E45" s="12"/>
      <c r="F45" s="12"/>
      <c r="G45" s="12"/>
    </row>
    <row r="46" spans="2:7" x14ac:dyDescent="0.25">
      <c r="B46" s="12"/>
      <c r="C46" s="12"/>
      <c r="D46" s="12"/>
      <c r="E46" s="12"/>
      <c r="F46" s="12"/>
      <c r="G46" s="12"/>
    </row>
    <row r="47" spans="2:7" x14ac:dyDescent="0.25">
      <c r="B47" s="12"/>
      <c r="C47" s="12"/>
      <c r="D47" s="12"/>
      <c r="E47" s="12"/>
      <c r="F47" s="12"/>
      <c r="G47" s="12"/>
    </row>
    <row r="49" spans="1:7" x14ac:dyDescent="0.25">
      <c r="B49" s="12"/>
      <c r="C49" s="12"/>
      <c r="D49" s="12"/>
      <c r="E49" s="12"/>
      <c r="F49" s="12"/>
      <c r="G49" s="12"/>
    </row>
    <row r="50" spans="1:7" ht="8.25" customHeight="1" x14ac:dyDescent="0.25"/>
    <row r="51" spans="1:7" x14ac:dyDescent="0.25">
      <c r="A51" s="18"/>
      <c r="B51" s="123" t="s">
        <v>34</v>
      </c>
      <c r="C51" s="123" t="s">
        <v>35</v>
      </c>
      <c r="D51" s="123" t="s">
        <v>36</v>
      </c>
      <c r="E51" s="123" t="s">
        <v>38</v>
      </c>
      <c r="F51" s="123" t="s">
        <v>39</v>
      </c>
      <c r="G51" s="123" t="s">
        <v>37</v>
      </c>
    </row>
    <row r="52" spans="1:7" x14ac:dyDescent="0.25">
      <c r="A52" s="124" t="s">
        <v>114</v>
      </c>
      <c r="B52" s="125">
        <f>G23</f>
        <v>43850</v>
      </c>
      <c r="C52" s="126">
        <f>G22</f>
        <v>1890000</v>
      </c>
      <c r="D52" s="126">
        <f>D22</f>
        <v>1846150</v>
      </c>
      <c r="E52" s="81">
        <f>D9</f>
        <v>840000</v>
      </c>
      <c r="F52" s="81">
        <f>D14</f>
        <v>224000</v>
      </c>
      <c r="G52" s="81">
        <f>D21</f>
        <v>782150</v>
      </c>
    </row>
    <row r="53" spans="1:7" x14ac:dyDescent="0.25">
      <c r="A53" s="127">
        <v>0</v>
      </c>
      <c r="B53" s="128">
        <f t="dataTable" ref="B53:G153" dt2D="0" dtr="0" r1="C29"/>
        <v>-782150</v>
      </c>
      <c r="C53" s="128">
        <v>0</v>
      </c>
      <c r="D53" s="128">
        <v>782150</v>
      </c>
      <c r="E53" s="128">
        <v>0</v>
      </c>
      <c r="F53" s="128">
        <v>0</v>
      </c>
      <c r="G53" s="128">
        <v>782150</v>
      </c>
    </row>
    <row r="54" spans="1:7" x14ac:dyDescent="0.25">
      <c r="A54" s="127">
        <v>0.01</v>
      </c>
      <c r="B54" s="128">
        <v>-799150</v>
      </c>
      <c r="C54" s="128">
        <v>27000</v>
      </c>
      <c r="D54" s="128">
        <v>826150</v>
      </c>
      <c r="E54" s="128">
        <v>12000</v>
      </c>
      <c r="F54" s="128">
        <v>32000</v>
      </c>
      <c r="G54" s="128">
        <v>782150</v>
      </c>
    </row>
    <row r="55" spans="1:7" x14ac:dyDescent="0.25">
      <c r="A55" s="127">
        <v>0.02</v>
      </c>
      <c r="B55" s="128">
        <v>-784150</v>
      </c>
      <c r="C55" s="128">
        <v>54000</v>
      </c>
      <c r="D55" s="128">
        <v>838150</v>
      </c>
      <c r="E55" s="128">
        <v>24000</v>
      </c>
      <c r="F55" s="128">
        <v>32000</v>
      </c>
      <c r="G55" s="128">
        <v>782150</v>
      </c>
    </row>
    <row r="56" spans="1:7" x14ac:dyDescent="0.25">
      <c r="A56" s="127">
        <v>0.03</v>
      </c>
      <c r="B56" s="128">
        <v>-769150</v>
      </c>
      <c r="C56" s="128">
        <v>81000</v>
      </c>
      <c r="D56" s="128">
        <v>850150</v>
      </c>
      <c r="E56" s="128">
        <v>36000</v>
      </c>
      <c r="F56" s="128">
        <v>32000</v>
      </c>
      <c r="G56" s="128">
        <v>782150</v>
      </c>
    </row>
    <row r="57" spans="1:7" x14ac:dyDescent="0.25">
      <c r="A57" s="127">
        <v>0.04</v>
      </c>
      <c r="B57" s="128">
        <v>-754150</v>
      </c>
      <c r="C57" s="128">
        <v>108000</v>
      </c>
      <c r="D57" s="128">
        <v>862150</v>
      </c>
      <c r="E57" s="128">
        <v>48000</v>
      </c>
      <c r="F57" s="128">
        <v>32000</v>
      </c>
      <c r="G57" s="128">
        <v>782150</v>
      </c>
    </row>
    <row r="58" spans="1:7" x14ac:dyDescent="0.25">
      <c r="A58" s="127">
        <v>0.05</v>
      </c>
      <c r="B58" s="128">
        <v>-739150</v>
      </c>
      <c r="C58" s="128">
        <v>135000</v>
      </c>
      <c r="D58" s="128">
        <v>874150</v>
      </c>
      <c r="E58" s="128">
        <v>60000</v>
      </c>
      <c r="F58" s="128">
        <v>32000</v>
      </c>
      <c r="G58" s="128">
        <v>782150</v>
      </c>
    </row>
    <row r="59" spans="1:7" x14ac:dyDescent="0.25">
      <c r="A59" s="127">
        <v>0.06</v>
      </c>
      <c r="B59" s="128">
        <v>-724150</v>
      </c>
      <c r="C59" s="128">
        <v>162000</v>
      </c>
      <c r="D59" s="128">
        <v>886150</v>
      </c>
      <c r="E59" s="128">
        <v>72000</v>
      </c>
      <c r="F59" s="128">
        <v>32000</v>
      </c>
      <c r="G59" s="128">
        <v>782150</v>
      </c>
    </row>
    <row r="60" spans="1:7" x14ac:dyDescent="0.25">
      <c r="A60" s="127">
        <v>7.0000000000000007E-2</v>
      </c>
      <c r="B60" s="128">
        <v>-709150</v>
      </c>
      <c r="C60" s="128">
        <v>189000.00000000003</v>
      </c>
      <c r="D60" s="128">
        <v>898150</v>
      </c>
      <c r="E60" s="128">
        <v>84000.000000000015</v>
      </c>
      <c r="F60" s="128">
        <v>32000</v>
      </c>
      <c r="G60" s="128">
        <v>782150</v>
      </c>
    </row>
    <row r="61" spans="1:7" x14ac:dyDescent="0.25">
      <c r="A61" s="127">
        <v>0.08</v>
      </c>
      <c r="B61" s="128">
        <v>-694150</v>
      </c>
      <c r="C61" s="128">
        <v>216000</v>
      </c>
      <c r="D61" s="128">
        <v>910150</v>
      </c>
      <c r="E61" s="128">
        <v>96000</v>
      </c>
      <c r="F61" s="128">
        <v>32000</v>
      </c>
      <c r="G61" s="128">
        <v>782150</v>
      </c>
    </row>
    <row r="62" spans="1:7" x14ac:dyDescent="0.25">
      <c r="A62" s="127">
        <v>0.09</v>
      </c>
      <c r="B62" s="128">
        <v>-679150</v>
      </c>
      <c r="C62" s="128">
        <v>243000</v>
      </c>
      <c r="D62" s="128">
        <v>922150</v>
      </c>
      <c r="E62" s="128">
        <v>108000</v>
      </c>
      <c r="F62" s="128">
        <v>32000</v>
      </c>
      <c r="G62" s="128">
        <v>782150</v>
      </c>
    </row>
    <row r="63" spans="1:7" x14ac:dyDescent="0.25">
      <c r="A63" s="127">
        <v>0.1</v>
      </c>
      <c r="B63" s="128">
        <v>-664150</v>
      </c>
      <c r="C63" s="128">
        <v>270000</v>
      </c>
      <c r="D63" s="128">
        <v>934150</v>
      </c>
      <c r="E63" s="128">
        <v>120000</v>
      </c>
      <c r="F63" s="128">
        <v>32000</v>
      </c>
      <c r="G63" s="128">
        <v>782150</v>
      </c>
    </row>
    <row r="64" spans="1:7" x14ac:dyDescent="0.25">
      <c r="A64" s="127">
        <v>0.11</v>
      </c>
      <c r="B64" s="128">
        <v>-649150</v>
      </c>
      <c r="C64" s="128">
        <v>297000</v>
      </c>
      <c r="D64" s="128">
        <v>946150</v>
      </c>
      <c r="E64" s="128">
        <v>132000</v>
      </c>
      <c r="F64" s="128">
        <v>32000</v>
      </c>
      <c r="G64" s="128">
        <v>782150</v>
      </c>
    </row>
    <row r="65" spans="1:7" x14ac:dyDescent="0.25">
      <c r="A65" s="127">
        <v>0.12</v>
      </c>
      <c r="B65" s="128">
        <v>-666150</v>
      </c>
      <c r="C65" s="128">
        <v>324000</v>
      </c>
      <c r="D65" s="128">
        <v>990150</v>
      </c>
      <c r="E65" s="128">
        <v>144000</v>
      </c>
      <c r="F65" s="128">
        <v>64000</v>
      </c>
      <c r="G65" s="128">
        <v>782150</v>
      </c>
    </row>
    <row r="66" spans="1:7" x14ac:dyDescent="0.25">
      <c r="A66" s="127">
        <v>0.13</v>
      </c>
      <c r="B66" s="128">
        <v>-651150</v>
      </c>
      <c r="C66" s="128">
        <v>351000</v>
      </c>
      <c r="D66" s="128">
        <v>1002150</v>
      </c>
      <c r="E66" s="128">
        <v>156000</v>
      </c>
      <c r="F66" s="128">
        <v>64000</v>
      </c>
      <c r="G66" s="128">
        <v>782150</v>
      </c>
    </row>
    <row r="67" spans="1:7" x14ac:dyDescent="0.25">
      <c r="A67" s="127">
        <v>0.14000000000000001</v>
      </c>
      <c r="B67" s="128">
        <v>-636150</v>
      </c>
      <c r="C67" s="128">
        <v>378000.00000000006</v>
      </c>
      <c r="D67" s="128">
        <v>1014150</v>
      </c>
      <c r="E67" s="128">
        <v>168000.00000000003</v>
      </c>
      <c r="F67" s="128">
        <v>64000</v>
      </c>
      <c r="G67" s="128">
        <v>782150</v>
      </c>
    </row>
    <row r="68" spans="1:7" x14ac:dyDescent="0.25">
      <c r="A68" s="127">
        <v>0.15</v>
      </c>
      <c r="B68" s="128">
        <v>-621150</v>
      </c>
      <c r="C68" s="128">
        <v>405000</v>
      </c>
      <c r="D68" s="128">
        <v>1026150</v>
      </c>
      <c r="E68" s="128">
        <v>180000</v>
      </c>
      <c r="F68" s="128">
        <v>64000</v>
      </c>
      <c r="G68" s="128">
        <v>782150</v>
      </c>
    </row>
    <row r="69" spans="1:7" x14ac:dyDescent="0.25">
      <c r="A69" s="127">
        <v>0.16</v>
      </c>
      <c r="B69" s="128">
        <v>-606150</v>
      </c>
      <c r="C69" s="128">
        <v>432000</v>
      </c>
      <c r="D69" s="128">
        <v>1038150</v>
      </c>
      <c r="E69" s="128">
        <v>192000</v>
      </c>
      <c r="F69" s="128">
        <v>64000</v>
      </c>
      <c r="G69" s="128">
        <v>782150</v>
      </c>
    </row>
    <row r="70" spans="1:7" x14ac:dyDescent="0.25">
      <c r="A70" s="127">
        <v>0.17</v>
      </c>
      <c r="B70" s="128">
        <v>-591150</v>
      </c>
      <c r="C70" s="128">
        <v>459000</v>
      </c>
      <c r="D70" s="128">
        <v>1050150</v>
      </c>
      <c r="E70" s="128">
        <v>204000</v>
      </c>
      <c r="F70" s="128">
        <v>64000</v>
      </c>
      <c r="G70" s="128">
        <v>782150</v>
      </c>
    </row>
    <row r="71" spans="1:7" x14ac:dyDescent="0.25">
      <c r="A71" s="127">
        <v>0.18</v>
      </c>
      <c r="B71" s="128">
        <v>-576150</v>
      </c>
      <c r="C71" s="128">
        <v>486000</v>
      </c>
      <c r="D71" s="128">
        <v>1062150</v>
      </c>
      <c r="E71" s="128">
        <v>216000</v>
      </c>
      <c r="F71" s="128">
        <v>64000</v>
      </c>
      <c r="G71" s="128">
        <v>782150</v>
      </c>
    </row>
    <row r="72" spans="1:7" x14ac:dyDescent="0.25">
      <c r="A72" s="127">
        <v>0.19</v>
      </c>
      <c r="B72" s="128">
        <v>-561150</v>
      </c>
      <c r="C72" s="128">
        <v>513000</v>
      </c>
      <c r="D72" s="128">
        <v>1074150</v>
      </c>
      <c r="E72" s="128">
        <v>228000</v>
      </c>
      <c r="F72" s="128">
        <v>64000</v>
      </c>
      <c r="G72" s="128">
        <v>782150</v>
      </c>
    </row>
    <row r="73" spans="1:7" x14ac:dyDescent="0.25">
      <c r="A73" s="127">
        <v>0.2</v>
      </c>
      <c r="B73" s="128">
        <v>-546150</v>
      </c>
      <c r="C73" s="128">
        <v>540000</v>
      </c>
      <c r="D73" s="128">
        <v>1086150</v>
      </c>
      <c r="E73" s="128">
        <v>240000</v>
      </c>
      <c r="F73" s="128">
        <v>64000</v>
      </c>
      <c r="G73" s="128">
        <v>782150</v>
      </c>
    </row>
    <row r="74" spans="1:7" x14ac:dyDescent="0.25">
      <c r="A74" s="127">
        <v>0.21</v>
      </c>
      <c r="B74" s="128">
        <v>-531150</v>
      </c>
      <c r="C74" s="128">
        <v>567000</v>
      </c>
      <c r="D74" s="128">
        <v>1098150</v>
      </c>
      <c r="E74" s="128">
        <v>252000</v>
      </c>
      <c r="F74" s="128">
        <v>64000</v>
      </c>
      <c r="G74" s="128">
        <v>782150</v>
      </c>
    </row>
    <row r="75" spans="1:7" x14ac:dyDescent="0.25">
      <c r="A75" s="127">
        <v>0.22</v>
      </c>
      <c r="B75" s="128">
        <v>-516150</v>
      </c>
      <c r="C75" s="128">
        <v>594000</v>
      </c>
      <c r="D75" s="128">
        <v>1110150</v>
      </c>
      <c r="E75" s="128">
        <v>264000</v>
      </c>
      <c r="F75" s="128">
        <v>64000</v>
      </c>
      <c r="G75" s="128">
        <v>782150</v>
      </c>
    </row>
    <row r="76" spans="1:7" x14ac:dyDescent="0.25">
      <c r="A76" s="127">
        <v>0.23</v>
      </c>
      <c r="B76" s="128">
        <v>-533150</v>
      </c>
      <c r="C76" s="128">
        <v>621000</v>
      </c>
      <c r="D76" s="128">
        <v>1154150</v>
      </c>
      <c r="E76" s="128">
        <v>276000</v>
      </c>
      <c r="F76" s="128">
        <v>96000</v>
      </c>
      <c r="G76" s="128">
        <v>782150</v>
      </c>
    </row>
    <row r="77" spans="1:7" x14ac:dyDescent="0.25">
      <c r="A77" s="127">
        <v>0.24</v>
      </c>
      <c r="B77" s="128">
        <v>-518150</v>
      </c>
      <c r="C77" s="128">
        <v>648000</v>
      </c>
      <c r="D77" s="128">
        <v>1166150</v>
      </c>
      <c r="E77" s="128">
        <v>288000</v>
      </c>
      <c r="F77" s="128">
        <v>96000</v>
      </c>
      <c r="G77" s="128">
        <v>782150</v>
      </c>
    </row>
    <row r="78" spans="1:7" x14ac:dyDescent="0.25">
      <c r="A78" s="127">
        <v>0.25</v>
      </c>
      <c r="B78" s="128">
        <v>-503150</v>
      </c>
      <c r="C78" s="128">
        <v>675000</v>
      </c>
      <c r="D78" s="128">
        <v>1178150</v>
      </c>
      <c r="E78" s="128">
        <v>300000</v>
      </c>
      <c r="F78" s="128">
        <v>96000</v>
      </c>
      <c r="G78" s="128">
        <v>782150</v>
      </c>
    </row>
    <row r="79" spans="1:7" x14ac:dyDescent="0.25">
      <c r="A79" s="127">
        <v>0.26</v>
      </c>
      <c r="B79" s="128">
        <v>-488150</v>
      </c>
      <c r="C79" s="128">
        <v>702000</v>
      </c>
      <c r="D79" s="128">
        <v>1190150</v>
      </c>
      <c r="E79" s="128">
        <v>312000</v>
      </c>
      <c r="F79" s="128">
        <v>96000</v>
      </c>
      <c r="G79" s="128">
        <v>782150</v>
      </c>
    </row>
    <row r="80" spans="1:7" x14ac:dyDescent="0.25">
      <c r="A80" s="127">
        <v>0.27</v>
      </c>
      <c r="B80" s="128">
        <v>-473150</v>
      </c>
      <c r="C80" s="128">
        <v>729000</v>
      </c>
      <c r="D80" s="128">
        <v>1202150</v>
      </c>
      <c r="E80" s="128">
        <v>324000</v>
      </c>
      <c r="F80" s="128">
        <v>96000</v>
      </c>
      <c r="G80" s="128">
        <v>782150</v>
      </c>
    </row>
    <row r="81" spans="1:7" x14ac:dyDescent="0.25">
      <c r="A81" s="127">
        <v>0.28000000000000003</v>
      </c>
      <c r="B81" s="128">
        <v>-458149.99999999988</v>
      </c>
      <c r="C81" s="128">
        <v>756000.00000000012</v>
      </c>
      <c r="D81" s="128">
        <v>1214150</v>
      </c>
      <c r="E81" s="128">
        <v>336000.00000000006</v>
      </c>
      <c r="F81" s="128">
        <v>96000</v>
      </c>
      <c r="G81" s="128">
        <v>782150</v>
      </c>
    </row>
    <row r="82" spans="1:7" x14ac:dyDescent="0.25">
      <c r="A82" s="127">
        <v>0.28999999999999998</v>
      </c>
      <c r="B82" s="128">
        <v>-443150.00000000012</v>
      </c>
      <c r="C82" s="128">
        <v>782999.99999999988</v>
      </c>
      <c r="D82" s="128">
        <v>1226150</v>
      </c>
      <c r="E82" s="128">
        <v>347999.99999999994</v>
      </c>
      <c r="F82" s="128">
        <v>96000</v>
      </c>
      <c r="G82" s="128">
        <v>782150</v>
      </c>
    </row>
    <row r="83" spans="1:7" x14ac:dyDescent="0.25">
      <c r="A83" s="127">
        <v>0.3</v>
      </c>
      <c r="B83" s="128">
        <v>-428150</v>
      </c>
      <c r="C83" s="128">
        <v>810000</v>
      </c>
      <c r="D83" s="128">
        <v>1238150</v>
      </c>
      <c r="E83" s="128">
        <v>360000</v>
      </c>
      <c r="F83" s="128">
        <v>96000</v>
      </c>
      <c r="G83" s="128">
        <v>782150</v>
      </c>
    </row>
    <row r="84" spans="1:7" x14ac:dyDescent="0.25">
      <c r="A84" s="127">
        <v>0.31</v>
      </c>
      <c r="B84" s="128">
        <v>-413150</v>
      </c>
      <c r="C84" s="128">
        <v>837000</v>
      </c>
      <c r="D84" s="128">
        <v>1250150</v>
      </c>
      <c r="E84" s="128">
        <v>372000</v>
      </c>
      <c r="F84" s="128">
        <v>96000</v>
      </c>
      <c r="G84" s="128">
        <v>782150</v>
      </c>
    </row>
    <row r="85" spans="1:7" x14ac:dyDescent="0.25">
      <c r="A85" s="127">
        <v>0.32</v>
      </c>
      <c r="B85" s="128">
        <v>-398150</v>
      </c>
      <c r="C85" s="128">
        <v>864000</v>
      </c>
      <c r="D85" s="128">
        <v>1262150</v>
      </c>
      <c r="E85" s="128">
        <v>384000</v>
      </c>
      <c r="F85" s="128">
        <v>96000</v>
      </c>
      <c r="G85" s="128">
        <v>782150</v>
      </c>
    </row>
    <row r="86" spans="1:7" x14ac:dyDescent="0.25">
      <c r="A86" s="127">
        <v>0.33</v>
      </c>
      <c r="B86" s="128">
        <v>-383150</v>
      </c>
      <c r="C86" s="128">
        <v>891000</v>
      </c>
      <c r="D86" s="128">
        <v>1274150</v>
      </c>
      <c r="E86" s="128">
        <v>396000</v>
      </c>
      <c r="F86" s="128">
        <v>96000</v>
      </c>
      <c r="G86" s="128">
        <v>782150</v>
      </c>
    </row>
    <row r="87" spans="1:7" x14ac:dyDescent="0.25">
      <c r="A87" s="127">
        <v>0.34</v>
      </c>
      <c r="B87" s="128">
        <v>-400150</v>
      </c>
      <c r="C87" s="128">
        <v>918000</v>
      </c>
      <c r="D87" s="128">
        <v>1318150</v>
      </c>
      <c r="E87" s="128">
        <v>408000</v>
      </c>
      <c r="F87" s="128">
        <v>128000</v>
      </c>
      <c r="G87" s="128">
        <v>782150</v>
      </c>
    </row>
    <row r="88" spans="1:7" x14ac:dyDescent="0.25">
      <c r="A88" s="127">
        <v>0.35</v>
      </c>
      <c r="B88" s="128">
        <v>-385150</v>
      </c>
      <c r="C88" s="128">
        <v>945000</v>
      </c>
      <c r="D88" s="128">
        <v>1330150</v>
      </c>
      <c r="E88" s="128">
        <v>420000</v>
      </c>
      <c r="F88" s="128">
        <v>128000</v>
      </c>
      <c r="G88" s="128">
        <v>782150</v>
      </c>
    </row>
    <row r="89" spans="1:7" x14ac:dyDescent="0.25">
      <c r="A89" s="127">
        <v>0.36</v>
      </c>
      <c r="B89" s="128">
        <v>-370150</v>
      </c>
      <c r="C89" s="128">
        <v>972000</v>
      </c>
      <c r="D89" s="128">
        <v>1342150</v>
      </c>
      <c r="E89" s="128">
        <v>432000</v>
      </c>
      <c r="F89" s="128">
        <v>128000</v>
      </c>
      <c r="G89" s="128">
        <v>782150</v>
      </c>
    </row>
    <row r="90" spans="1:7" x14ac:dyDescent="0.25">
      <c r="A90" s="127">
        <v>0.37</v>
      </c>
      <c r="B90" s="128">
        <v>-355150</v>
      </c>
      <c r="C90" s="128">
        <v>999000</v>
      </c>
      <c r="D90" s="128">
        <v>1354150</v>
      </c>
      <c r="E90" s="128">
        <v>444000</v>
      </c>
      <c r="F90" s="128">
        <v>128000</v>
      </c>
      <c r="G90" s="128">
        <v>782150</v>
      </c>
    </row>
    <row r="91" spans="1:7" x14ac:dyDescent="0.25">
      <c r="A91" s="127">
        <v>0.38</v>
      </c>
      <c r="B91" s="128">
        <v>-340150</v>
      </c>
      <c r="C91" s="128">
        <v>1026000</v>
      </c>
      <c r="D91" s="128">
        <v>1366150</v>
      </c>
      <c r="E91" s="128">
        <v>456000</v>
      </c>
      <c r="F91" s="128">
        <v>128000</v>
      </c>
      <c r="G91" s="128">
        <v>782150</v>
      </c>
    </row>
    <row r="92" spans="1:7" x14ac:dyDescent="0.25">
      <c r="A92" s="127">
        <v>0.39</v>
      </c>
      <c r="B92" s="128">
        <v>-325150</v>
      </c>
      <c r="C92" s="128">
        <v>1053000</v>
      </c>
      <c r="D92" s="128">
        <v>1378150</v>
      </c>
      <c r="E92" s="128">
        <v>468000</v>
      </c>
      <c r="F92" s="128">
        <v>128000</v>
      </c>
      <c r="G92" s="128">
        <v>782150</v>
      </c>
    </row>
    <row r="93" spans="1:7" x14ac:dyDescent="0.25">
      <c r="A93" s="127">
        <v>0.4</v>
      </c>
      <c r="B93" s="128">
        <v>-310150</v>
      </c>
      <c r="C93" s="128">
        <v>1080000</v>
      </c>
      <c r="D93" s="128">
        <v>1390150</v>
      </c>
      <c r="E93" s="128">
        <v>480000</v>
      </c>
      <c r="F93" s="128">
        <v>128000</v>
      </c>
      <c r="G93" s="128">
        <v>782150</v>
      </c>
    </row>
    <row r="94" spans="1:7" x14ac:dyDescent="0.25">
      <c r="A94" s="127">
        <v>0.41</v>
      </c>
      <c r="B94" s="128">
        <v>-295150</v>
      </c>
      <c r="C94" s="128">
        <v>1107000</v>
      </c>
      <c r="D94" s="128">
        <v>1402150</v>
      </c>
      <c r="E94" s="128">
        <v>492000</v>
      </c>
      <c r="F94" s="128">
        <v>128000</v>
      </c>
      <c r="G94" s="128">
        <v>782150</v>
      </c>
    </row>
    <row r="95" spans="1:7" x14ac:dyDescent="0.25">
      <c r="A95" s="127">
        <v>0.42</v>
      </c>
      <c r="B95" s="128">
        <v>-280150</v>
      </c>
      <c r="C95" s="128">
        <v>1134000</v>
      </c>
      <c r="D95" s="128">
        <v>1414150</v>
      </c>
      <c r="E95" s="128">
        <v>504000</v>
      </c>
      <c r="F95" s="128">
        <v>128000</v>
      </c>
      <c r="G95" s="128">
        <v>782150</v>
      </c>
    </row>
    <row r="96" spans="1:7" x14ac:dyDescent="0.25">
      <c r="A96" s="127">
        <v>0.43</v>
      </c>
      <c r="B96" s="128">
        <v>-265150</v>
      </c>
      <c r="C96" s="128">
        <v>1161000</v>
      </c>
      <c r="D96" s="128">
        <v>1426150</v>
      </c>
      <c r="E96" s="128">
        <v>516000</v>
      </c>
      <c r="F96" s="128">
        <v>128000</v>
      </c>
      <c r="G96" s="128">
        <v>782150</v>
      </c>
    </row>
    <row r="97" spans="1:7" x14ac:dyDescent="0.25">
      <c r="A97" s="127">
        <v>0.44</v>
      </c>
      <c r="B97" s="128">
        <v>-250150</v>
      </c>
      <c r="C97" s="128">
        <v>1188000</v>
      </c>
      <c r="D97" s="128">
        <v>1438150</v>
      </c>
      <c r="E97" s="128">
        <v>528000</v>
      </c>
      <c r="F97" s="128">
        <v>128000</v>
      </c>
      <c r="G97" s="128">
        <v>782150</v>
      </c>
    </row>
    <row r="98" spans="1:7" x14ac:dyDescent="0.25">
      <c r="A98" s="127">
        <v>0.45</v>
      </c>
      <c r="B98" s="128">
        <v>-267150</v>
      </c>
      <c r="C98" s="128">
        <v>1215000</v>
      </c>
      <c r="D98" s="128">
        <v>1482150</v>
      </c>
      <c r="E98" s="128">
        <v>540000</v>
      </c>
      <c r="F98" s="128">
        <v>160000</v>
      </c>
      <c r="G98" s="128">
        <v>782150</v>
      </c>
    </row>
    <row r="99" spans="1:7" x14ac:dyDescent="0.25">
      <c r="A99" s="127">
        <v>0.46</v>
      </c>
      <c r="B99" s="128">
        <v>-252150</v>
      </c>
      <c r="C99" s="128">
        <v>1242000</v>
      </c>
      <c r="D99" s="128">
        <v>1494150</v>
      </c>
      <c r="E99" s="128">
        <v>552000</v>
      </c>
      <c r="F99" s="128">
        <v>160000</v>
      </c>
      <c r="G99" s="128">
        <v>782150</v>
      </c>
    </row>
    <row r="100" spans="1:7" x14ac:dyDescent="0.25">
      <c r="A100" s="127">
        <v>0.47</v>
      </c>
      <c r="B100" s="128">
        <v>-237150</v>
      </c>
      <c r="C100" s="128">
        <v>1269000</v>
      </c>
      <c r="D100" s="128">
        <v>1506150</v>
      </c>
      <c r="E100" s="128">
        <v>564000</v>
      </c>
      <c r="F100" s="128">
        <v>160000</v>
      </c>
      <c r="G100" s="128">
        <v>782150</v>
      </c>
    </row>
    <row r="101" spans="1:7" x14ac:dyDescent="0.25">
      <c r="A101" s="127">
        <v>0.48</v>
      </c>
      <c r="B101" s="128">
        <v>-222150</v>
      </c>
      <c r="C101" s="128">
        <v>1296000</v>
      </c>
      <c r="D101" s="128">
        <v>1518150</v>
      </c>
      <c r="E101" s="128">
        <v>576000</v>
      </c>
      <c r="F101" s="128">
        <v>160000</v>
      </c>
      <c r="G101" s="128">
        <v>782150</v>
      </c>
    </row>
    <row r="102" spans="1:7" x14ac:dyDescent="0.25">
      <c r="A102" s="127">
        <v>0.49</v>
      </c>
      <c r="B102" s="128">
        <v>-207150</v>
      </c>
      <c r="C102" s="128">
        <v>1323000</v>
      </c>
      <c r="D102" s="128">
        <v>1530150</v>
      </c>
      <c r="E102" s="128">
        <v>588000</v>
      </c>
      <c r="F102" s="128">
        <v>160000</v>
      </c>
      <c r="G102" s="128">
        <v>782150</v>
      </c>
    </row>
    <row r="103" spans="1:7" x14ac:dyDescent="0.25">
      <c r="A103" s="127">
        <v>0.5</v>
      </c>
      <c r="B103" s="128">
        <v>-192150</v>
      </c>
      <c r="C103" s="128">
        <v>1350000</v>
      </c>
      <c r="D103" s="128">
        <v>1542150</v>
      </c>
      <c r="E103" s="128">
        <v>600000</v>
      </c>
      <c r="F103" s="128">
        <v>160000</v>
      </c>
      <c r="G103" s="128">
        <v>782150</v>
      </c>
    </row>
    <row r="104" spans="1:7" x14ac:dyDescent="0.25">
      <c r="A104" s="127">
        <v>0.51</v>
      </c>
      <c r="B104" s="128">
        <v>-177150</v>
      </c>
      <c r="C104" s="128">
        <v>1377000</v>
      </c>
      <c r="D104" s="128">
        <v>1554150</v>
      </c>
      <c r="E104" s="128">
        <v>612000</v>
      </c>
      <c r="F104" s="128">
        <v>160000</v>
      </c>
      <c r="G104" s="128">
        <v>782150</v>
      </c>
    </row>
    <row r="105" spans="1:7" x14ac:dyDescent="0.25">
      <c r="A105" s="127">
        <v>0.52</v>
      </c>
      <c r="B105" s="128">
        <v>-162150</v>
      </c>
      <c r="C105" s="128">
        <v>1404000</v>
      </c>
      <c r="D105" s="128">
        <v>1566150</v>
      </c>
      <c r="E105" s="128">
        <v>624000</v>
      </c>
      <c r="F105" s="128">
        <v>160000</v>
      </c>
      <c r="G105" s="128">
        <v>782150</v>
      </c>
    </row>
    <row r="106" spans="1:7" x14ac:dyDescent="0.25">
      <c r="A106" s="127">
        <v>0.53</v>
      </c>
      <c r="B106" s="128">
        <v>-147150</v>
      </c>
      <c r="C106" s="128">
        <v>1431000</v>
      </c>
      <c r="D106" s="128">
        <v>1578150</v>
      </c>
      <c r="E106" s="128">
        <v>636000</v>
      </c>
      <c r="F106" s="128">
        <v>160000</v>
      </c>
      <c r="G106" s="128">
        <v>782150</v>
      </c>
    </row>
    <row r="107" spans="1:7" x14ac:dyDescent="0.25">
      <c r="A107" s="127">
        <v>0.54</v>
      </c>
      <c r="B107" s="128">
        <v>-132150</v>
      </c>
      <c r="C107" s="128">
        <v>1458000</v>
      </c>
      <c r="D107" s="128">
        <v>1590150</v>
      </c>
      <c r="E107" s="128">
        <v>648000</v>
      </c>
      <c r="F107" s="128">
        <v>160000</v>
      </c>
      <c r="G107" s="128">
        <v>782150</v>
      </c>
    </row>
    <row r="108" spans="1:7" x14ac:dyDescent="0.25">
      <c r="A108" s="127">
        <v>0.55000000000000004</v>
      </c>
      <c r="B108" s="128">
        <v>-117149.99999999977</v>
      </c>
      <c r="C108" s="128">
        <v>1485000.0000000002</v>
      </c>
      <c r="D108" s="128">
        <v>1602150</v>
      </c>
      <c r="E108" s="128">
        <v>660000.00000000012</v>
      </c>
      <c r="F108" s="128">
        <v>160000</v>
      </c>
      <c r="G108" s="128">
        <v>782150</v>
      </c>
    </row>
    <row r="109" spans="1:7" x14ac:dyDescent="0.25">
      <c r="A109" s="127">
        <v>0.56000000000000005</v>
      </c>
      <c r="B109" s="128">
        <v>-134149.99999999977</v>
      </c>
      <c r="C109" s="128">
        <v>1512000.0000000002</v>
      </c>
      <c r="D109" s="128">
        <v>1646150</v>
      </c>
      <c r="E109" s="128">
        <v>672000.00000000012</v>
      </c>
      <c r="F109" s="128">
        <v>192000</v>
      </c>
      <c r="G109" s="128">
        <v>782150</v>
      </c>
    </row>
    <row r="110" spans="1:7" x14ac:dyDescent="0.25">
      <c r="A110" s="127">
        <v>0.56999999999999995</v>
      </c>
      <c r="B110" s="128">
        <v>-119150.00000000023</v>
      </c>
      <c r="C110" s="128">
        <v>1538999.9999999998</v>
      </c>
      <c r="D110" s="128">
        <v>1658150</v>
      </c>
      <c r="E110" s="128">
        <v>683999.99999999988</v>
      </c>
      <c r="F110" s="128">
        <v>192000</v>
      </c>
      <c r="G110" s="128">
        <v>782150</v>
      </c>
    </row>
    <row r="111" spans="1:7" x14ac:dyDescent="0.25">
      <c r="A111" s="127">
        <v>0.57999999999999996</v>
      </c>
      <c r="B111" s="128">
        <v>-104150.00000000023</v>
      </c>
      <c r="C111" s="128">
        <v>1565999.9999999998</v>
      </c>
      <c r="D111" s="128">
        <v>1670150</v>
      </c>
      <c r="E111" s="128">
        <v>695999.99999999988</v>
      </c>
      <c r="F111" s="128">
        <v>192000</v>
      </c>
      <c r="G111" s="128">
        <v>782150</v>
      </c>
    </row>
    <row r="112" spans="1:7" x14ac:dyDescent="0.25">
      <c r="A112" s="127">
        <v>0.59</v>
      </c>
      <c r="B112" s="128">
        <v>-89150</v>
      </c>
      <c r="C112" s="128">
        <v>1593000</v>
      </c>
      <c r="D112" s="128">
        <v>1682150</v>
      </c>
      <c r="E112" s="128">
        <v>708000</v>
      </c>
      <c r="F112" s="128">
        <v>192000</v>
      </c>
      <c r="G112" s="128">
        <v>782150</v>
      </c>
    </row>
    <row r="113" spans="1:7" x14ac:dyDescent="0.25">
      <c r="A113" s="127">
        <v>0.6</v>
      </c>
      <c r="B113" s="128">
        <v>-74150</v>
      </c>
      <c r="C113" s="128">
        <v>1620000</v>
      </c>
      <c r="D113" s="128">
        <v>1694150</v>
      </c>
      <c r="E113" s="128">
        <v>720000</v>
      </c>
      <c r="F113" s="128">
        <v>192000</v>
      </c>
      <c r="G113" s="128">
        <v>782150</v>
      </c>
    </row>
    <row r="114" spans="1:7" x14ac:dyDescent="0.25">
      <c r="A114" s="127">
        <v>0.61</v>
      </c>
      <c r="B114" s="128">
        <v>-59150</v>
      </c>
      <c r="C114" s="128">
        <v>1647000</v>
      </c>
      <c r="D114" s="128">
        <v>1706150</v>
      </c>
      <c r="E114" s="128">
        <v>732000</v>
      </c>
      <c r="F114" s="128">
        <v>192000</v>
      </c>
      <c r="G114" s="128">
        <v>782150</v>
      </c>
    </row>
    <row r="115" spans="1:7" x14ac:dyDescent="0.25">
      <c r="A115" s="127">
        <v>0.62</v>
      </c>
      <c r="B115" s="128">
        <v>-44150</v>
      </c>
      <c r="C115" s="128">
        <v>1674000</v>
      </c>
      <c r="D115" s="128">
        <v>1718150</v>
      </c>
      <c r="E115" s="128">
        <v>744000</v>
      </c>
      <c r="F115" s="128">
        <v>192000</v>
      </c>
      <c r="G115" s="128">
        <v>782150</v>
      </c>
    </row>
    <row r="116" spans="1:7" x14ac:dyDescent="0.25">
      <c r="A116" s="127">
        <v>0.63</v>
      </c>
      <c r="B116" s="128">
        <v>-29150</v>
      </c>
      <c r="C116" s="128">
        <v>1701000</v>
      </c>
      <c r="D116" s="128">
        <v>1730150</v>
      </c>
      <c r="E116" s="128">
        <v>756000</v>
      </c>
      <c r="F116" s="128">
        <v>192000</v>
      </c>
      <c r="G116" s="128">
        <v>782150</v>
      </c>
    </row>
    <row r="117" spans="1:7" x14ac:dyDescent="0.25">
      <c r="A117" s="127">
        <v>0.64</v>
      </c>
      <c r="B117" s="128">
        <v>-14150</v>
      </c>
      <c r="C117" s="128">
        <v>1728000</v>
      </c>
      <c r="D117" s="128">
        <v>1742150</v>
      </c>
      <c r="E117" s="128">
        <v>768000</v>
      </c>
      <c r="F117" s="128">
        <v>192000</v>
      </c>
      <c r="G117" s="128">
        <v>782150</v>
      </c>
    </row>
    <row r="118" spans="1:7" x14ac:dyDescent="0.25">
      <c r="A118" s="127">
        <v>0.65</v>
      </c>
      <c r="B118" s="128">
        <v>850</v>
      </c>
      <c r="C118" s="128">
        <v>1755000</v>
      </c>
      <c r="D118" s="128">
        <v>1754150</v>
      </c>
      <c r="E118" s="128">
        <v>780000</v>
      </c>
      <c r="F118" s="128">
        <v>192000</v>
      </c>
      <c r="G118" s="128">
        <v>782150</v>
      </c>
    </row>
    <row r="119" spans="1:7" x14ac:dyDescent="0.25">
      <c r="A119" s="127">
        <v>0.66</v>
      </c>
      <c r="B119" s="128">
        <v>15850</v>
      </c>
      <c r="C119" s="128">
        <v>1782000</v>
      </c>
      <c r="D119" s="128">
        <v>1766150</v>
      </c>
      <c r="E119" s="128">
        <v>792000</v>
      </c>
      <c r="F119" s="128">
        <v>192000</v>
      </c>
      <c r="G119" s="128">
        <v>782150</v>
      </c>
    </row>
    <row r="120" spans="1:7" x14ac:dyDescent="0.25">
      <c r="A120" s="127">
        <v>0.67</v>
      </c>
      <c r="B120" s="128">
        <v>-1150</v>
      </c>
      <c r="C120" s="128">
        <v>1809000</v>
      </c>
      <c r="D120" s="128">
        <v>1810150</v>
      </c>
      <c r="E120" s="128">
        <v>804000</v>
      </c>
      <c r="F120" s="128">
        <v>224000</v>
      </c>
      <c r="G120" s="128">
        <v>782150</v>
      </c>
    </row>
    <row r="121" spans="1:7" x14ac:dyDescent="0.25">
      <c r="A121" s="127">
        <v>0.68</v>
      </c>
      <c r="B121" s="128">
        <v>13850</v>
      </c>
      <c r="C121" s="128">
        <v>1836000</v>
      </c>
      <c r="D121" s="128">
        <v>1822150</v>
      </c>
      <c r="E121" s="128">
        <v>816000</v>
      </c>
      <c r="F121" s="128">
        <v>224000</v>
      </c>
      <c r="G121" s="128">
        <v>782150</v>
      </c>
    </row>
    <row r="122" spans="1:7" x14ac:dyDescent="0.25">
      <c r="A122" s="127">
        <v>0.69</v>
      </c>
      <c r="B122" s="128">
        <v>28850</v>
      </c>
      <c r="C122" s="128">
        <v>1863000</v>
      </c>
      <c r="D122" s="128">
        <v>1834150</v>
      </c>
      <c r="E122" s="128">
        <v>828000</v>
      </c>
      <c r="F122" s="128">
        <v>224000</v>
      </c>
      <c r="G122" s="128">
        <v>782150</v>
      </c>
    </row>
    <row r="123" spans="1:7" x14ac:dyDescent="0.25">
      <c r="A123" s="127">
        <v>0.7</v>
      </c>
      <c r="B123" s="128">
        <v>43850</v>
      </c>
      <c r="C123" s="128">
        <v>1890000</v>
      </c>
      <c r="D123" s="128">
        <v>1846150</v>
      </c>
      <c r="E123" s="128">
        <v>840000</v>
      </c>
      <c r="F123" s="128">
        <v>224000</v>
      </c>
      <c r="G123" s="128">
        <v>782150</v>
      </c>
    </row>
    <row r="124" spans="1:7" x14ac:dyDescent="0.25">
      <c r="A124" s="127">
        <v>0.71</v>
      </c>
      <c r="B124" s="128">
        <v>58850</v>
      </c>
      <c r="C124" s="128">
        <v>1917000</v>
      </c>
      <c r="D124" s="128">
        <v>1858150</v>
      </c>
      <c r="E124" s="128">
        <v>852000</v>
      </c>
      <c r="F124" s="128">
        <v>224000</v>
      </c>
      <c r="G124" s="128">
        <v>782150</v>
      </c>
    </row>
    <row r="125" spans="1:7" x14ac:dyDescent="0.25">
      <c r="A125" s="127">
        <v>0.72</v>
      </c>
      <c r="B125" s="128">
        <v>73850</v>
      </c>
      <c r="C125" s="128">
        <v>1944000</v>
      </c>
      <c r="D125" s="128">
        <v>1870150</v>
      </c>
      <c r="E125" s="128">
        <v>864000</v>
      </c>
      <c r="F125" s="128">
        <v>224000</v>
      </c>
      <c r="G125" s="128">
        <v>782150</v>
      </c>
    </row>
    <row r="126" spans="1:7" x14ac:dyDescent="0.25">
      <c r="A126" s="127">
        <v>0.73</v>
      </c>
      <c r="B126" s="128">
        <v>88850</v>
      </c>
      <c r="C126" s="128">
        <v>1971000</v>
      </c>
      <c r="D126" s="128">
        <v>1882150</v>
      </c>
      <c r="E126" s="128">
        <v>876000</v>
      </c>
      <c r="F126" s="128">
        <v>224000</v>
      </c>
      <c r="G126" s="128">
        <v>782150</v>
      </c>
    </row>
    <row r="127" spans="1:7" x14ac:dyDescent="0.25">
      <c r="A127" s="127">
        <v>0.74</v>
      </c>
      <c r="B127" s="128">
        <v>103850</v>
      </c>
      <c r="C127" s="128">
        <v>1998000</v>
      </c>
      <c r="D127" s="128">
        <v>1894150</v>
      </c>
      <c r="E127" s="128">
        <v>888000</v>
      </c>
      <c r="F127" s="128">
        <v>224000</v>
      </c>
      <c r="G127" s="128">
        <v>782150</v>
      </c>
    </row>
    <row r="128" spans="1:7" x14ac:dyDescent="0.25">
      <c r="A128" s="127">
        <v>0.75</v>
      </c>
      <c r="B128" s="128">
        <v>118850</v>
      </c>
      <c r="C128" s="128">
        <v>2025000</v>
      </c>
      <c r="D128" s="128">
        <v>1906150</v>
      </c>
      <c r="E128" s="128">
        <v>900000</v>
      </c>
      <c r="F128" s="128">
        <v>224000</v>
      </c>
      <c r="G128" s="128">
        <v>782150</v>
      </c>
    </row>
    <row r="129" spans="1:7" x14ac:dyDescent="0.25">
      <c r="A129" s="127">
        <v>0.76</v>
      </c>
      <c r="B129" s="128">
        <v>133850</v>
      </c>
      <c r="C129" s="128">
        <v>2052000</v>
      </c>
      <c r="D129" s="128">
        <v>1918150</v>
      </c>
      <c r="E129" s="128">
        <v>912000</v>
      </c>
      <c r="F129" s="128">
        <v>224000</v>
      </c>
      <c r="G129" s="128">
        <v>782150</v>
      </c>
    </row>
    <row r="130" spans="1:7" x14ac:dyDescent="0.25">
      <c r="A130" s="127">
        <v>0.77</v>
      </c>
      <c r="B130" s="128">
        <v>148850</v>
      </c>
      <c r="C130" s="128">
        <v>2079000</v>
      </c>
      <c r="D130" s="128">
        <v>1930150</v>
      </c>
      <c r="E130" s="128">
        <v>924000</v>
      </c>
      <c r="F130" s="128">
        <v>224000</v>
      </c>
      <c r="G130" s="128">
        <v>782150</v>
      </c>
    </row>
    <row r="131" spans="1:7" x14ac:dyDescent="0.25">
      <c r="A131" s="127">
        <v>0.78</v>
      </c>
      <c r="B131" s="128">
        <v>131850</v>
      </c>
      <c r="C131" s="128">
        <v>2106000</v>
      </c>
      <c r="D131" s="128">
        <v>1974150</v>
      </c>
      <c r="E131" s="128">
        <v>936000</v>
      </c>
      <c r="F131" s="128">
        <v>256000</v>
      </c>
      <c r="G131" s="128">
        <v>782150</v>
      </c>
    </row>
    <row r="132" spans="1:7" x14ac:dyDescent="0.25">
      <c r="A132" s="127">
        <v>0.79</v>
      </c>
      <c r="B132" s="128">
        <v>146850</v>
      </c>
      <c r="C132" s="128">
        <v>2133000</v>
      </c>
      <c r="D132" s="128">
        <v>1986150</v>
      </c>
      <c r="E132" s="128">
        <v>948000</v>
      </c>
      <c r="F132" s="128">
        <v>256000</v>
      </c>
      <c r="G132" s="128">
        <v>782150</v>
      </c>
    </row>
    <row r="133" spans="1:7" x14ac:dyDescent="0.25">
      <c r="A133" s="127">
        <v>0.8</v>
      </c>
      <c r="B133" s="128">
        <v>161850</v>
      </c>
      <c r="C133" s="128">
        <v>2160000</v>
      </c>
      <c r="D133" s="128">
        <v>1998150</v>
      </c>
      <c r="E133" s="128">
        <v>960000</v>
      </c>
      <c r="F133" s="128">
        <v>256000</v>
      </c>
      <c r="G133" s="128">
        <v>782150</v>
      </c>
    </row>
    <row r="134" spans="1:7" x14ac:dyDescent="0.25">
      <c r="A134" s="127">
        <v>0.81</v>
      </c>
      <c r="B134" s="128">
        <v>176850</v>
      </c>
      <c r="C134" s="128">
        <v>2187000</v>
      </c>
      <c r="D134" s="128">
        <v>2010150</v>
      </c>
      <c r="E134" s="128">
        <v>972000</v>
      </c>
      <c r="F134" s="128">
        <v>256000</v>
      </c>
      <c r="G134" s="128">
        <v>782150</v>
      </c>
    </row>
    <row r="135" spans="1:7" x14ac:dyDescent="0.25">
      <c r="A135" s="127">
        <v>0.82</v>
      </c>
      <c r="B135" s="128">
        <v>191850</v>
      </c>
      <c r="C135" s="128">
        <v>2214000</v>
      </c>
      <c r="D135" s="128">
        <v>2022150</v>
      </c>
      <c r="E135" s="128">
        <v>984000</v>
      </c>
      <c r="F135" s="128">
        <v>256000</v>
      </c>
      <c r="G135" s="128">
        <v>782150</v>
      </c>
    </row>
    <row r="136" spans="1:7" x14ac:dyDescent="0.25">
      <c r="A136" s="127">
        <v>0.83</v>
      </c>
      <c r="B136" s="128">
        <v>206850</v>
      </c>
      <c r="C136" s="128">
        <v>2241000</v>
      </c>
      <c r="D136" s="128">
        <v>2034150</v>
      </c>
      <c r="E136" s="128">
        <v>996000</v>
      </c>
      <c r="F136" s="128">
        <v>256000</v>
      </c>
      <c r="G136" s="128">
        <v>782150</v>
      </c>
    </row>
    <row r="137" spans="1:7" x14ac:dyDescent="0.25">
      <c r="A137" s="127">
        <v>0.84</v>
      </c>
      <c r="B137" s="128">
        <v>221850</v>
      </c>
      <c r="C137" s="128">
        <v>2268000</v>
      </c>
      <c r="D137" s="128">
        <v>2046150</v>
      </c>
      <c r="E137" s="128">
        <v>1008000</v>
      </c>
      <c r="F137" s="128">
        <v>256000</v>
      </c>
      <c r="G137" s="128">
        <v>782150</v>
      </c>
    </row>
    <row r="138" spans="1:7" x14ac:dyDescent="0.25">
      <c r="A138" s="127">
        <v>0.85</v>
      </c>
      <c r="B138" s="128">
        <v>236850</v>
      </c>
      <c r="C138" s="128">
        <v>2295000</v>
      </c>
      <c r="D138" s="128">
        <v>2058150</v>
      </c>
      <c r="E138" s="128">
        <v>1020000</v>
      </c>
      <c r="F138" s="128">
        <v>256000</v>
      </c>
      <c r="G138" s="128">
        <v>782150</v>
      </c>
    </row>
    <row r="139" spans="1:7" x14ac:dyDescent="0.25">
      <c r="A139" s="127">
        <v>0.86</v>
      </c>
      <c r="B139" s="128">
        <v>251850</v>
      </c>
      <c r="C139" s="128">
        <v>2322000</v>
      </c>
      <c r="D139" s="128">
        <v>2070150</v>
      </c>
      <c r="E139" s="128">
        <v>1032000</v>
      </c>
      <c r="F139" s="128">
        <v>256000</v>
      </c>
      <c r="G139" s="128">
        <v>782150</v>
      </c>
    </row>
    <row r="140" spans="1:7" x14ac:dyDescent="0.25">
      <c r="A140" s="127">
        <v>0.87</v>
      </c>
      <c r="B140" s="128">
        <v>266850</v>
      </c>
      <c r="C140" s="128">
        <v>2349000</v>
      </c>
      <c r="D140" s="128">
        <v>2082150</v>
      </c>
      <c r="E140" s="128">
        <v>1044000</v>
      </c>
      <c r="F140" s="128">
        <v>256000</v>
      </c>
      <c r="G140" s="128">
        <v>782150</v>
      </c>
    </row>
    <row r="141" spans="1:7" x14ac:dyDescent="0.25">
      <c r="A141" s="127">
        <v>0.88</v>
      </c>
      <c r="B141" s="128">
        <v>281850</v>
      </c>
      <c r="C141" s="128">
        <v>2376000</v>
      </c>
      <c r="D141" s="128">
        <v>2094150</v>
      </c>
      <c r="E141" s="128">
        <v>1056000</v>
      </c>
      <c r="F141" s="128">
        <v>256000</v>
      </c>
      <c r="G141" s="128">
        <v>782150</v>
      </c>
    </row>
    <row r="142" spans="1:7" x14ac:dyDescent="0.25">
      <c r="A142" s="127">
        <v>0.89</v>
      </c>
      <c r="B142" s="128">
        <v>264850</v>
      </c>
      <c r="C142" s="128">
        <v>2403000</v>
      </c>
      <c r="D142" s="128">
        <v>2138150</v>
      </c>
      <c r="E142" s="128">
        <v>1068000</v>
      </c>
      <c r="F142" s="128">
        <v>288000</v>
      </c>
      <c r="G142" s="128">
        <v>782150</v>
      </c>
    </row>
    <row r="143" spans="1:7" x14ac:dyDescent="0.25">
      <c r="A143" s="127">
        <v>0.9</v>
      </c>
      <c r="B143" s="128">
        <v>279850</v>
      </c>
      <c r="C143" s="128">
        <v>2430000</v>
      </c>
      <c r="D143" s="128">
        <v>2150150</v>
      </c>
      <c r="E143" s="128">
        <v>1080000</v>
      </c>
      <c r="F143" s="128">
        <v>288000</v>
      </c>
      <c r="G143" s="128">
        <v>782150</v>
      </c>
    </row>
    <row r="144" spans="1:7" x14ac:dyDescent="0.25">
      <c r="A144" s="127">
        <v>0.91</v>
      </c>
      <c r="B144" s="128">
        <v>294850</v>
      </c>
      <c r="C144" s="128">
        <v>2457000</v>
      </c>
      <c r="D144" s="128">
        <v>2162150</v>
      </c>
      <c r="E144" s="128">
        <v>1092000</v>
      </c>
      <c r="F144" s="128">
        <v>288000</v>
      </c>
      <c r="G144" s="128">
        <v>782150</v>
      </c>
    </row>
    <row r="145" spans="1:7" x14ac:dyDescent="0.25">
      <c r="A145" s="127">
        <v>0.92</v>
      </c>
      <c r="B145" s="128">
        <v>309850</v>
      </c>
      <c r="C145" s="128">
        <v>2484000</v>
      </c>
      <c r="D145" s="128">
        <v>2174150</v>
      </c>
      <c r="E145" s="128">
        <v>1104000</v>
      </c>
      <c r="F145" s="128">
        <v>288000</v>
      </c>
      <c r="G145" s="128">
        <v>782150</v>
      </c>
    </row>
    <row r="146" spans="1:7" x14ac:dyDescent="0.25">
      <c r="A146" s="127">
        <v>0.93</v>
      </c>
      <c r="B146" s="128">
        <v>324850</v>
      </c>
      <c r="C146" s="128">
        <v>2511000</v>
      </c>
      <c r="D146" s="128">
        <v>2186150</v>
      </c>
      <c r="E146" s="128">
        <v>1116000</v>
      </c>
      <c r="F146" s="128">
        <v>288000</v>
      </c>
      <c r="G146" s="128">
        <v>782150</v>
      </c>
    </row>
    <row r="147" spans="1:7" x14ac:dyDescent="0.25">
      <c r="A147" s="127">
        <v>0.94</v>
      </c>
      <c r="B147" s="128">
        <v>339850</v>
      </c>
      <c r="C147" s="128">
        <v>2538000</v>
      </c>
      <c r="D147" s="128">
        <v>2198150</v>
      </c>
      <c r="E147" s="128">
        <v>1128000</v>
      </c>
      <c r="F147" s="128">
        <v>288000</v>
      </c>
      <c r="G147" s="128">
        <v>782150</v>
      </c>
    </row>
    <row r="148" spans="1:7" x14ac:dyDescent="0.25">
      <c r="A148" s="127">
        <v>0.95</v>
      </c>
      <c r="B148" s="128">
        <v>354850</v>
      </c>
      <c r="C148" s="128">
        <v>2565000</v>
      </c>
      <c r="D148" s="128">
        <v>2210150</v>
      </c>
      <c r="E148" s="128">
        <v>1140000</v>
      </c>
      <c r="F148" s="128">
        <v>288000</v>
      </c>
      <c r="G148" s="128">
        <v>782150</v>
      </c>
    </row>
    <row r="149" spans="1:7" x14ac:dyDescent="0.25">
      <c r="A149" s="127">
        <v>0.96</v>
      </c>
      <c r="B149" s="128">
        <v>369850</v>
      </c>
      <c r="C149" s="128">
        <v>2592000</v>
      </c>
      <c r="D149" s="128">
        <v>2222150</v>
      </c>
      <c r="E149" s="128">
        <v>1152000</v>
      </c>
      <c r="F149" s="128">
        <v>288000</v>
      </c>
      <c r="G149" s="128">
        <v>782150</v>
      </c>
    </row>
    <row r="150" spans="1:7" x14ac:dyDescent="0.25">
      <c r="A150" s="127">
        <v>0.97</v>
      </c>
      <c r="B150" s="128">
        <v>384850</v>
      </c>
      <c r="C150" s="128">
        <v>2619000</v>
      </c>
      <c r="D150" s="128">
        <v>2234150</v>
      </c>
      <c r="E150" s="128">
        <v>1164000</v>
      </c>
      <c r="F150" s="128">
        <v>288000</v>
      </c>
      <c r="G150" s="128">
        <v>782150</v>
      </c>
    </row>
    <row r="151" spans="1:7" x14ac:dyDescent="0.25">
      <c r="A151" s="127">
        <v>0.98</v>
      </c>
      <c r="B151" s="128">
        <v>399850</v>
      </c>
      <c r="C151" s="128">
        <v>2646000</v>
      </c>
      <c r="D151" s="128">
        <v>2246150</v>
      </c>
      <c r="E151" s="128">
        <v>1176000</v>
      </c>
      <c r="F151" s="128">
        <v>288000</v>
      </c>
      <c r="G151" s="128">
        <v>782150</v>
      </c>
    </row>
    <row r="152" spans="1:7" x14ac:dyDescent="0.25">
      <c r="A152" s="127">
        <v>0.99</v>
      </c>
      <c r="B152" s="128">
        <v>414850</v>
      </c>
      <c r="C152" s="128">
        <v>2673000</v>
      </c>
      <c r="D152" s="128">
        <v>2258150</v>
      </c>
      <c r="E152" s="128">
        <v>1188000</v>
      </c>
      <c r="F152" s="128">
        <v>288000</v>
      </c>
      <c r="G152" s="128">
        <v>782150</v>
      </c>
    </row>
    <row r="153" spans="1:7" x14ac:dyDescent="0.25">
      <c r="A153" s="127">
        <v>1</v>
      </c>
      <c r="B153" s="128">
        <v>397850</v>
      </c>
      <c r="C153" s="128">
        <v>2700000</v>
      </c>
      <c r="D153" s="128">
        <v>2302150</v>
      </c>
      <c r="E153" s="128">
        <v>1200000</v>
      </c>
      <c r="F153" s="128">
        <v>320000</v>
      </c>
      <c r="G153" s="128">
        <v>782150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A2" sqref="A2"/>
    </sheetView>
  </sheetViews>
  <sheetFormatPr baseColWidth="10" defaultRowHeight="15" x14ac:dyDescent="0.25"/>
  <cols>
    <col min="1" max="1" width="8.140625" customWidth="1"/>
    <col min="2" max="2" width="27.7109375" customWidth="1"/>
    <col min="3" max="3" width="12.140625" customWidth="1"/>
  </cols>
  <sheetData>
    <row r="1" spans="1:3" ht="18.75" x14ac:dyDescent="0.3">
      <c r="A1" s="75" t="s">
        <v>126</v>
      </c>
    </row>
    <row r="2" spans="1:3" x14ac:dyDescent="0.25">
      <c r="A2" t="s">
        <v>150</v>
      </c>
    </row>
    <row r="3" spans="1:3" x14ac:dyDescent="0.25">
      <c r="A3" t="s">
        <v>116</v>
      </c>
    </row>
    <row r="5" spans="1:3" x14ac:dyDescent="0.25">
      <c r="A5" t="s">
        <v>128</v>
      </c>
      <c r="B5" t="s">
        <v>115</v>
      </c>
      <c r="C5" t="s">
        <v>117</v>
      </c>
    </row>
    <row r="6" spans="1:3" x14ac:dyDescent="0.25">
      <c r="A6">
        <v>1</v>
      </c>
      <c r="B6">
        <v>105</v>
      </c>
      <c r="C6">
        <v>52</v>
      </c>
    </row>
    <row r="7" spans="1:3" x14ac:dyDescent="0.25">
      <c r="A7">
        <v>2</v>
      </c>
      <c r="B7">
        <v>105</v>
      </c>
      <c r="C7">
        <v>43</v>
      </c>
    </row>
    <row r="8" spans="1:3" x14ac:dyDescent="0.25">
      <c r="A8">
        <v>3</v>
      </c>
      <c r="B8">
        <v>95</v>
      </c>
      <c r="C8">
        <v>67</v>
      </c>
    </row>
    <row r="9" spans="1:3" x14ac:dyDescent="0.25">
      <c r="A9">
        <v>4</v>
      </c>
      <c r="B9">
        <v>70</v>
      </c>
      <c r="C9">
        <v>104</v>
      </c>
    </row>
    <row r="10" spans="1:3" x14ac:dyDescent="0.25">
      <c r="A10">
        <v>5</v>
      </c>
      <c r="B10">
        <v>75</v>
      </c>
      <c r="C10">
        <v>93</v>
      </c>
    </row>
    <row r="11" spans="1:3" x14ac:dyDescent="0.25">
      <c r="A11">
        <v>6</v>
      </c>
      <c r="B11">
        <v>90</v>
      </c>
      <c r="C11">
        <v>62</v>
      </c>
    </row>
    <row r="12" spans="1:3" x14ac:dyDescent="0.25">
      <c r="A12">
        <v>7</v>
      </c>
      <c r="B12">
        <v>95</v>
      </c>
      <c r="C12">
        <v>54</v>
      </c>
    </row>
    <row r="13" spans="1:3" x14ac:dyDescent="0.25">
      <c r="A13">
        <v>8</v>
      </c>
      <c r="B13">
        <v>100</v>
      </c>
      <c r="C13">
        <v>65</v>
      </c>
    </row>
    <row r="14" spans="1:3" x14ac:dyDescent="0.25">
      <c r="A14">
        <v>9</v>
      </c>
      <c r="B14">
        <v>80</v>
      </c>
      <c r="C14">
        <v>95</v>
      </c>
    </row>
    <row r="15" spans="1:3" x14ac:dyDescent="0.25">
      <c r="A15">
        <v>10</v>
      </c>
      <c r="B15">
        <v>65</v>
      </c>
      <c r="C15">
        <v>107</v>
      </c>
    </row>
    <row r="16" spans="1:3" x14ac:dyDescent="0.25">
      <c r="A16">
        <v>11</v>
      </c>
      <c r="B16">
        <v>110</v>
      </c>
      <c r="C16">
        <v>46</v>
      </c>
    </row>
    <row r="17" spans="1:3" x14ac:dyDescent="0.25">
      <c r="A17">
        <v>12</v>
      </c>
      <c r="B17">
        <v>110</v>
      </c>
      <c r="C17">
        <v>42</v>
      </c>
    </row>
    <row r="18" spans="1:3" x14ac:dyDescent="0.25">
      <c r="A18">
        <v>13</v>
      </c>
      <c r="B18">
        <v>110</v>
      </c>
      <c r="C18">
        <v>35</v>
      </c>
    </row>
    <row r="19" spans="1:3" x14ac:dyDescent="0.25">
      <c r="A19">
        <v>14</v>
      </c>
      <c r="B19">
        <v>100</v>
      </c>
      <c r="C19">
        <v>52</v>
      </c>
    </row>
    <row r="20" spans="1:3" x14ac:dyDescent="0.25">
      <c r="A20">
        <v>15</v>
      </c>
      <c r="B20">
        <v>90</v>
      </c>
      <c r="C20">
        <v>61</v>
      </c>
    </row>
    <row r="21" spans="1:3" x14ac:dyDescent="0.25">
      <c r="A21">
        <v>16</v>
      </c>
      <c r="B21">
        <v>100</v>
      </c>
      <c r="C21">
        <v>60</v>
      </c>
    </row>
    <row r="22" spans="1:3" x14ac:dyDescent="0.25">
      <c r="A22">
        <v>17</v>
      </c>
      <c r="B22">
        <v>85</v>
      </c>
      <c r="C22">
        <v>85</v>
      </c>
    </row>
    <row r="23" spans="1:3" x14ac:dyDescent="0.25">
      <c r="A23">
        <v>18</v>
      </c>
      <c r="B23">
        <v>70</v>
      </c>
      <c r="C23">
        <v>108</v>
      </c>
    </row>
    <row r="24" spans="1:3" x14ac:dyDescent="0.25">
      <c r="A24">
        <v>19</v>
      </c>
      <c r="B24">
        <v>90</v>
      </c>
      <c r="C24">
        <v>69</v>
      </c>
    </row>
    <row r="25" spans="1:3" x14ac:dyDescent="0.25">
      <c r="A25">
        <v>20</v>
      </c>
      <c r="B25">
        <v>105</v>
      </c>
      <c r="C25">
        <v>39</v>
      </c>
    </row>
    <row r="26" spans="1:3" x14ac:dyDescent="0.25">
      <c r="A26">
        <v>21</v>
      </c>
      <c r="B26">
        <v>105</v>
      </c>
      <c r="C26">
        <v>55</v>
      </c>
    </row>
    <row r="27" spans="1:3" x14ac:dyDescent="0.25">
      <c r="A27">
        <v>22</v>
      </c>
      <c r="B27">
        <v>75</v>
      </c>
      <c r="C27">
        <v>102</v>
      </c>
    </row>
    <row r="28" spans="1:3" x14ac:dyDescent="0.25">
      <c r="A28">
        <v>23</v>
      </c>
      <c r="B28">
        <v>85</v>
      </c>
      <c r="C28">
        <v>85</v>
      </c>
    </row>
    <row r="29" spans="1:3" x14ac:dyDescent="0.25">
      <c r="A29">
        <v>24</v>
      </c>
      <c r="B29">
        <v>80</v>
      </c>
      <c r="C29">
        <v>75</v>
      </c>
    </row>
    <row r="30" spans="1:3" x14ac:dyDescent="0.25">
      <c r="A30">
        <v>25</v>
      </c>
      <c r="B30">
        <v>90</v>
      </c>
      <c r="C30">
        <v>66</v>
      </c>
    </row>
    <row r="31" spans="1:3" x14ac:dyDescent="0.25">
      <c r="A31">
        <v>26</v>
      </c>
      <c r="B31">
        <v>80</v>
      </c>
      <c r="C31">
        <v>86</v>
      </c>
    </row>
    <row r="32" spans="1:3" x14ac:dyDescent="0.25">
      <c r="A32">
        <v>27</v>
      </c>
      <c r="B32">
        <v>85</v>
      </c>
      <c r="C32">
        <v>73</v>
      </c>
    </row>
    <row r="33" spans="1:3" x14ac:dyDescent="0.25">
      <c r="A33">
        <v>28</v>
      </c>
      <c r="B33">
        <v>95</v>
      </c>
      <c r="C33">
        <v>69</v>
      </c>
    </row>
    <row r="34" spans="1:3" x14ac:dyDescent="0.25">
      <c r="A34">
        <v>29</v>
      </c>
      <c r="B34">
        <v>110</v>
      </c>
      <c r="C34">
        <v>47</v>
      </c>
    </row>
    <row r="35" spans="1:3" x14ac:dyDescent="0.25">
      <c r="A35">
        <v>30</v>
      </c>
      <c r="B35">
        <v>80</v>
      </c>
      <c r="C35">
        <v>75</v>
      </c>
    </row>
    <row r="36" spans="1:3" x14ac:dyDescent="0.25">
      <c r="A36">
        <v>31</v>
      </c>
      <c r="B36">
        <v>80</v>
      </c>
      <c r="C36">
        <v>87</v>
      </c>
    </row>
    <row r="37" spans="1:3" x14ac:dyDescent="0.25">
      <c r="A37">
        <v>32</v>
      </c>
      <c r="B37">
        <v>75</v>
      </c>
      <c r="C37">
        <v>83</v>
      </c>
    </row>
    <row r="38" spans="1:3" x14ac:dyDescent="0.25">
      <c r="A38">
        <v>33</v>
      </c>
      <c r="B38">
        <v>65</v>
      </c>
      <c r="C38">
        <v>107</v>
      </c>
    </row>
    <row r="39" spans="1:3" x14ac:dyDescent="0.25">
      <c r="A39">
        <v>34</v>
      </c>
      <c r="B39">
        <v>105</v>
      </c>
      <c r="C39">
        <v>38</v>
      </c>
    </row>
    <row r="40" spans="1:3" x14ac:dyDescent="0.25">
      <c r="A40">
        <v>35</v>
      </c>
      <c r="B40">
        <v>90</v>
      </c>
      <c r="C40">
        <v>79</v>
      </c>
    </row>
    <row r="41" spans="1:3" x14ac:dyDescent="0.25">
      <c r="A41">
        <v>36</v>
      </c>
      <c r="B41">
        <v>80</v>
      </c>
      <c r="C41">
        <v>85</v>
      </c>
    </row>
    <row r="42" spans="1:3" x14ac:dyDescent="0.25">
      <c r="A42">
        <v>37</v>
      </c>
      <c r="B42">
        <v>105</v>
      </c>
      <c r="C42">
        <v>50</v>
      </c>
    </row>
    <row r="43" spans="1:3" x14ac:dyDescent="0.25">
      <c r="A43">
        <v>38</v>
      </c>
      <c r="B43">
        <v>95</v>
      </c>
      <c r="C43">
        <v>65</v>
      </c>
    </row>
    <row r="44" spans="1:3" x14ac:dyDescent="0.25">
      <c r="A44">
        <v>39</v>
      </c>
      <c r="B44">
        <v>95</v>
      </c>
      <c r="C44">
        <v>62</v>
      </c>
    </row>
    <row r="45" spans="1:3" x14ac:dyDescent="0.25">
      <c r="A45">
        <v>40</v>
      </c>
      <c r="B45">
        <v>100</v>
      </c>
      <c r="C45">
        <v>60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/>
  </sheetViews>
  <sheetFormatPr baseColWidth="10" defaultRowHeight="15" x14ac:dyDescent="0.25"/>
  <cols>
    <col min="2" max="2" width="27.7109375" customWidth="1"/>
    <col min="3" max="3" width="12.140625" customWidth="1"/>
  </cols>
  <sheetData>
    <row r="1" spans="1:3" ht="18.75" x14ac:dyDescent="0.3">
      <c r="A1" s="75" t="s">
        <v>126</v>
      </c>
    </row>
    <row r="3" spans="1:3" x14ac:dyDescent="0.25">
      <c r="A3" t="s">
        <v>127</v>
      </c>
    </row>
    <row r="5" spans="1:3" x14ac:dyDescent="0.25">
      <c r="A5" t="s">
        <v>128</v>
      </c>
      <c r="B5" t="s">
        <v>115</v>
      </c>
      <c r="C5" t="s">
        <v>117</v>
      </c>
    </row>
    <row r="6" spans="1:3" x14ac:dyDescent="0.25">
      <c r="A6">
        <v>1</v>
      </c>
      <c r="B6">
        <f ca="1">90+ROUND((RAND()-0.5),1)*500/10</f>
        <v>65</v>
      </c>
      <c r="C6">
        <f ca="1">ROUND(205-1.5*B6+(RAND()-0.5)*20,0)</f>
        <v>114</v>
      </c>
    </row>
    <row r="7" spans="1:3" x14ac:dyDescent="0.25">
      <c r="A7">
        <v>2</v>
      </c>
      <c r="B7">
        <f t="shared" ref="B7:B45" ca="1" si="0">90+ROUND((RAND()-0.5),1)*500/10</f>
        <v>95</v>
      </c>
      <c r="C7">
        <f t="shared" ref="C7:C45" ca="1" si="1">ROUND(205-1.5*B7+(RAND()-0.5)*20,0)</f>
        <v>60</v>
      </c>
    </row>
    <row r="8" spans="1:3" x14ac:dyDescent="0.25">
      <c r="A8">
        <v>3</v>
      </c>
      <c r="B8">
        <f t="shared" ca="1" si="0"/>
        <v>95</v>
      </c>
      <c r="C8">
        <f t="shared" ca="1" si="1"/>
        <v>65</v>
      </c>
    </row>
    <row r="9" spans="1:3" x14ac:dyDescent="0.25">
      <c r="A9">
        <v>4</v>
      </c>
      <c r="B9">
        <f t="shared" ca="1" si="0"/>
        <v>75</v>
      </c>
      <c r="C9">
        <f t="shared" ca="1" si="1"/>
        <v>83</v>
      </c>
    </row>
    <row r="10" spans="1:3" x14ac:dyDescent="0.25">
      <c r="A10">
        <v>5</v>
      </c>
      <c r="B10">
        <f t="shared" ca="1" si="0"/>
        <v>95</v>
      </c>
      <c r="C10">
        <f t="shared" ca="1" si="1"/>
        <v>69</v>
      </c>
    </row>
    <row r="11" spans="1:3" x14ac:dyDescent="0.25">
      <c r="A11">
        <v>6</v>
      </c>
      <c r="B11">
        <f t="shared" ca="1" si="0"/>
        <v>110</v>
      </c>
      <c r="C11">
        <f t="shared" ca="1" si="1"/>
        <v>40</v>
      </c>
    </row>
    <row r="12" spans="1:3" x14ac:dyDescent="0.25">
      <c r="A12">
        <v>7</v>
      </c>
      <c r="B12">
        <f t="shared" ca="1" si="0"/>
        <v>95</v>
      </c>
      <c r="C12">
        <f t="shared" ca="1" si="1"/>
        <v>70</v>
      </c>
    </row>
    <row r="13" spans="1:3" x14ac:dyDescent="0.25">
      <c r="A13">
        <v>8</v>
      </c>
      <c r="B13">
        <f t="shared" ca="1" si="0"/>
        <v>75</v>
      </c>
      <c r="C13">
        <f t="shared" ca="1" si="1"/>
        <v>88</v>
      </c>
    </row>
    <row r="14" spans="1:3" x14ac:dyDescent="0.25">
      <c r="A14">
        <v>9</v>
      </c>
      <c r="B14">
        <f t="shared" ca="1" si="0"/>
        <v>85</v>
      </c>
      <c r="C14">
        <f t="shared" ca="1" si="1"/>
        <v>83</v>
      </c>
    </row>
    <row r="15" spans="1:3" x14ac:dyDescent="0.25">
      <c r="A15">
        <v>10</v>
      </c>
      <c r="B15">
        <f t="shared" ca="1" si="0"/>
        <v>90</v>
      </c>
      <c r="C15">
        <f t="shared" ca="1" si="1"/>
        <v>70</v>
      </c>
    </row>
    <row r="16" spans="1:3" x14ac:dyDescent="0.25">
      <c r="A16">
        <v>11</v>
      </c>
      <c r="B16">
        <f t="shared" ca="1" si="0"/>
        <v>115</v>
      </c>
      <c r="C16">
        <f t="shared" ca="1" si="1"/>
        <v>37</v>
      </c>
    </row>
    <row r="17" spans="1:3" x14ac:dyDescent="0.25">
      <c r="A17">
        <v>12</v>
      </c>
      <c r="B17">
        <f t="shared" ca="1" si="0"/>
        <v>80</v>
      </c>
      <c r="C17">
        <f t="shared" ca="1" si="1"/>
        <v>79</v>
      </c>
    </row>
    <row r="18" spans="1:3" x14ac:dyDescent="0.25">
      <c r="A18">
        <v>13</v>
      </c>
      <c r="B18">
        <f t="shared" ca="1" si="0"/>
        <v>100</v>
      </c>
      <c r="C18">
        <f t="shared" ca="1" si="1"/>
        <v>53</v>
      </c>
    </row>
    <row r="19" spans="1:3" x14ac:dyDescent="0.25">
      <c r="A19">
        <v>14</v>
      </c>
      <c r="B19">
        <f t="shared" ca="1" si="0"/>
        <v>80</v>
      </c>
      <c r="C19">
        <f t="shared" ca="1" si="1"/>
        <v>92</v>
      </c>
    </row>
    <row r="20" spans="1:3" x14ac:dyDescent="0.25">
      <c r="A20">
        <v>15</v>
      </c>
      <c r="B20">
        <f t="shared" ca="1" si="0"/>
        <v>90</v>
      </c>
      <c r="C20">
        <f t="shared" ca="1" si="1"/>
        <v>66</v>
      </c>
    </row>
    <row r="21" spans="1:3" x14ac:dyDescent="0.25">
      <c r="A21">
        <v>16</v>
      </c>
      <c r="B21">
        <f t="shared" ca="1" si="0"/>
        <v>85</v>
      </c>
      <c r="C21">
        <f t="shared" ca="1" si="1"/>
        <v>74</v>
      </c>
    </row>
    <row r="22" spans="1:3" x14ac:dyDescent="0.25">
      <c r="A22">
        <v>17</v>
      </c>
      <c r="B22">
        <f t="shared" ca="1" si="0"/>
        <v>80</v>
      </c>
      <c r="C22">
        <f t="shared" ca="1" si="1"/>
        <v>89</v>
      </c>
    </row>
    <row r="23" spans="1:3" x14ac:dyDescent="0.25">
      <c r="A23">
        <v>18</v>
      </c>
      <c r="B23">
        <f t="shared" ca="1" si="0"/>
        <v>115</v>
      </c>
      <c r="C23">
        <f t="shared" ca="1" si="1"/>
        <v>42</v>
      </c>
    </row>
    <row r="24" spans="1:3" x14ac:dyDescent="0.25">
      <c r="A24">
        <v>19</v>
      </c>
      <c r="B24">
        <f t="shared" ca="1" si="0"/>
        <v>105</v>
      </c>
      <c r="C24">
        <f t="shared" ca="1" si="1"/>
        <v>48</v>
      </c>
    </row>
    <row r="25" spans="1:3" x14ac:dyDescent="0.25">
      <c r="A25">
        <v>20</v>
      </c>
      <c r="B25">
        <f t="shared" ca="1" si="0"/>
        <v>105</v>
      </c>
      <c r="C25">
        <f t="shared" ca="1" si="1"/>
        <v>54</v>
      </c>
    </row>
    <row r="26" spans="1:3" x14ac:dyDescent="0.25">
      <c r="A26">
        <v>21</v>
      </c>
      <c r="B26">
        <f t="shared" ca="1" si="0"/>
        <v>80</v>
      </c>
      <c r="C26">
        <f t="shared" ca="1" si="1"/>
        <v>76</v>
      </c>
    </row>
    <row r="27" spans="1:3" x14ac:dyDescent="0.25">
      <c r="A27">
        <v>22</v>
      </c>
      <c r="B27">
        <f t="shared" ca="1" si="0"/>
        <v>75</v>
      </c>
      <c r="C27">
        <f t="shared" ca="1" si="1"/>
        <v>90</v>
      </c>
    </row>
    <row r="28" spans="1:3" x14ac:dyDescent="0.25">
      <c r="A28">
        <v>23</v>
      </c>
      <c r="B28">
        <f t="shared" ca="1" si="0"/>
        <v>105</v>
      </c>
      <c r="C28">
        <f t="shared" ca="1" si="1"/>
        <v>42</v>
      </c>
    </row>
    <row r="29" spans="1:3" x14ac:dyDescent="0.25">
      <c r="A29">
        <v>24</v>
      </c>
      <c r="B29">
        <f t="shared" ca="1" si="0"/>
        <v>95</v>
      </c>
      <c r="C29">
        <f t="shared" ca="1" si="1"/>
        <v>57</v>
      </c>
    </row>
    <row r="30" spans="1:3" x14ac:dyDescent="0.25">
      <c r="A30">
        <v>25</v>
      </c>
      <c r="B30">
        <f t="shared" ca="1" si="0"/>
        <v>100</v>
      </c>
      <c r="C30">
        <f t="shared" ca="1" si="1"/>
        <v>50</v>
      </c>
    </row>
    <row r="31" spans="1:3" x14ac:dyDescent="0.25">
      <c r="A31">
        <v>26</v>
      </c>
      <c r="B31">
        <f t="shared" ca="1" si="0"/>
        <v>100</v>
      </c>
      <c r="C31">
        <f t="shared" ca="1" si="1"/>
        <v>46</v>
      </c>
    </row>
    <row r="32" spans="1:3" x14ac:dyDescent="0.25">
      <c r="A32">
        <v>27</v>
      </c>
      <c r="B32">
        <f t="shared" ca="1" si="0"/>
        <v>105</v>
      </c>
      <c r="C32">
        <f t="shared" ca="1" si="1"/>
        <v>52</v>
      </c>
    </row>
    <row r="33" spans="1:3" x14ac:dyDescent="0.25">
      <c r="A33">
        <v>28</v>
      </c>
      <c r="B33">
        <f t="shared" ca="1" si="0"/>
        <v>65</v>
      </c>
      <c r="C33">
        <f t="shared" ca="1" si="1"/>
        <v>104</v>
      </c>
    </row>
    <row r="34" spans="1:3" x14ac:dyDescent="0.25">
      <c r="A34">
        <v>29</v>
      </c>
      <c r="B34">
        <f t="shared" ca="1" si="0"/>
        <v>70</v>
      </c>
      <c r="C34">
        <f t="shared" ca="1" si="1"/>
        <v>92</v>
      </c>
    </row>
    <row r="35" spans="1:3" x14ac:dyDescent="0.25">
      <c r="A35">
        <v>30</v>
      </c>
      <c r="B35">
        <f t="shared" ca="1" si="0"/>
        <v>90</v>
      </c>
      <c r="C35">
        <f t="shared" ca="1" si="1"/>
        <v>61</v>
      </c>
    </row>
    <row r="36" spans="1:3" x14ac:dyDescent="0.25">
      <c r="A36">
        <v>31</v>
      </c>
      <c r="B36">
        <f t="shared" ca="1" si="0"/>
        <v>110</v>
      </c>
      <c r="C36">
        <f t="shared" ca="1" si="1"/>
        <v>38</v>
      </c>
    </row>
    <row r="37" spans="1:3" x14ac:dyDescent="0.25">
      <c r="A37">
        <v>32</v>
      </c>
      <c r="B37">
        <f t="shared" ca="1" si="0"/>
        <v>70</v>
      </c>
      <c r="C37">
        <f t="shared" ca="1" si="1"/>
        <v>102</v>
      </c>
    </row>
    <row r="38" spans="1:3" x14ac:dyDescent="0.25">
      <c r="A38">
        <v>33</v>
      </c>
      <c r="B38">
        <f t="shared" ca="1" si="0"/>
        <v>110</v>
      </c>
      <c r="C38">
        <f t="shared" ca="1" si="1"/>
        <v>39</v>
      </c>
    </row>
    <row r="39" spans="1:3" x14ac:dyDescent="0.25">
      <c r="A39">
        <v>34</v>
      </c>
      <c r="B39">
        <f t="shared" ca="1" si="0"/>
        <v>110</v>
      </c>
      <c r="C39">
        <f t="shared" ca="1" si="1"/>
        <v>30</v>
      </c>
    </row>
    <row r="40" spans="1:3" x14ac:dyDescent="0.25">
      <c r="A40">
        <v>35</v>
      </c>
      <c r="B40">
        <f t="shared" ca="1" si="0"/>
        <v>70</v>
      </c>
      <c r="C40">
        <f t="shared" ca="1" si="1"/>
        <v>91</v>
      </c>
    </row>
    <row r="41" spans="1:3" x14ac:dyDescent="0.25">
      <c r="A41">
        <v>36</v>
      </c>
      <c r="B41">
        <f t="shared" ca="1" si="0"/>
        <v>100</v>
      </c>
      <c r="C41">
        <f t="shared" ca="1" si="1"/>
        <v>50</v>
      </c>
    </row>
    <row r="42" spans="1:3" x14ac:dyDescent="0.25">
      <c r="A42">
        <v>37</v>
      </c>
      <c r="B42">
        <f t="shared" ca="1" si="0"/>
        <v>95</v>
      </c>
      <c r="C42">
        <f t="shared" ca="1" si="1"/>
        <v>65</v>
      </c>
    </row>
    <row r="43" spans="1:3" x14ac:dyDescent="0.25">
      <c r="A43">
        <v>38</v>
      </c>
      <c r="B43">
        <f t="shared" ca="1" si="0"/>
        <v>90</v>
      </c>
      <c r="C43">
        <f t="shared" ca="1" si="1"/>
        <v>77</v>
      </c>
    </row>
    <row r="44" spans="1:3" x14ac:dyDescent="0.25">
      <c r="A44">
        <v>39</v>
      </c>
      <c r="B44">
        <f t="shared" ca="1" si="0"/>
        <v>70</v>
      </c>
      <c r="C44">
        <f t="shared" ca="1" si="1"/>
        <v>107</v>
      </c>
    </row>
    <row r="45" spans="1:3" x14ac:dyDescent="0.25">
      <c r="A45">
        <v>40</v>
      </c>
      <c r="B45">
        <f t="shared" ca="1" si="0"/>
        <v>115</v>
      </c>
      <c r="C45">
        <f t="shared" ca="1" si="1"/>
        <v>27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workbookViewId="0"/>
  </sheetViews>
  <sheetFormatPr baseColWidth="10" defaultColWidth="9.140625" defaultRowHeight="15" x14ac:dyDescent="0.25"/>
  <cols>
    <col min="1" max="1" width="10.7109375" customWidth="1"/>
    <col min="2" max="2" width="32" customWidth="1"/>
    <col min="3" max="3" width="22.42578125" bestFit="1" customWidth="1"/>
    <col min="4" max="4" width="16.42578125" bestFit="1" customWidth="1"/>
    <col min="5" max="5" width="28.7109375" customWidth="1"/>
    <col min="6" max="6" width="27.5703125" bestFit="1" customWidth="1"/>
    <col min="7" max="7" width="14" bestFit="1" customWidth="1"/>
    <col min="8" max="8" width="13.85546875" customWidth="1"/>
  </cols>
  <sheetData>
    <row r="1" spans="1:7" x14ac:dyDescent="0.25">
      <c r="A1" t="s">
        <v>150</v>
      </c>
    </row>
    <row r="2" spans="1:7" ht="18.75" x14ac:dyDescent="0.3">
      <c r="B2" s="63" t="s">
        <v>129</v>
      </c>
      <c r="E2" s="146" t="s">
        <v>134</v>
      </c>
      <c r="F2" s="3" t="s">
        <v>135</v>
      </c>
      <c r="G2" s="18" t="s">
        <v>136</v>
      </c>
    </row>
    <row r="3" spans="1:7" ht="7.5" customHeight="1" thickBot="1" x14ac:dyDescent="0.3"/>
    <row r="4" spans="1:7" ht="15.75" thickBot="1" x14ac:dyDescent="0.3">
      <c r="B4" s="4" t="s">
        <v>0</v>
      </c>
      <c r="C4" s="36" t="s">
        <v>88</v>
      </c>
      <c r="D4" s="35" t="s">
        <v>107</v>
      </c>
      <c r="E4" s="4" t="s">
        <v>5</v>
      </c>
      <c r="F4" s="36" t="s">
        <v>89</v>
      </c>
      <c r="G4" s="5" t="s">
        <v>107</v>
      </c>
    </row>
    <row r="5" spans="1:7" x14ac:dyDescent="0.25">
      <c r="B5" s="13" t="s">
        <v>90</v>
      </c>
      <c r="C5" s="36" t="s">
        <v>91</v>
      </c>
      <c r="D5" s="35"/>
      <c r="E5" s="13" t="s">
        <v>13</v>
      </c>
      <c r="F5" s="44" t="s">
        <v>131</v>
      </c>
      <c r="G5" s="45"/>
    </row>
    <row r="6" spans="1:7" ht="15" customHeight="1" x14ac:dyDescent="0.25">
      <c r="B6" s="8" t="s">
        <v>108</v>
      </c>
      <c r="C6" s="137">
        <v>10</v>
      </c>
      <c r="D6" s="81">
        <f>C6*$D$29</f>
        <v>196500</v>
      </c>
      <c r="E6" s="12" t="s">
        <v>119</v>
      </c>
      <c r="F6" s="19">
        <v>93</v>
      </c>
      <c r="G6" s="99">
        <f>F6*D29</f>
        <v>1827450</v>
      </c>
    </row>
    <row r="7" spans="1:7" x14ac:dyDescent="0.25">
      <c r="B7" s="8" t="s">
        <v>9</v>
      </c>
      <c r="C7" s="137">
        <v>21</v>
      </c>
      <c r="D7" s="81">
        <f>C7*$D$29</f>
        <v>412650</v>
      </c>
      <c r="E7" s="12"/>
      <c r="F7" s="129"/>
      <c r="G7" s="99"/>
    </row>
    <row r="8" spans="1:7" x14ac:dyDescent="0.25">
      <c r="B8" s="8" t="s">
        <v>1</v>
      </c>
      <c r="C8" s="137">
        <v>9</v>
      </c>
      <c r="D8" s="81">
        <f>C8*$D$29</f>
        <v>176850</v>
      </c>
      <c r="E8" s="12"/>
      <c r="F8" s="37"/>
      <c r="G8" s="7"/>
    </row>
    <row r="9" spans="1:7" ht="15.75" thickBot="1" x14ac:dyDescent="0.3">
      <c r="B9" s="38" t="s">
        <v>94</v>
      </c>
      <c r="C9" s="117">
        <f>SUM(C6:C8)</f>
        <v>40</v>
      </c>
      <c r="D9" s="28">
        <f>SUM($D$6:$D$8)</f>
        <v>786000</v>
      </c>
      <c r="E9" s="39" t="s">
        <v>95</v>
      </c>
      <c r="F9" s="131">
        <f>SUM(F6:F8)</f>
        <v>93</v>
      </c>
      <c r="G9" s="33">
        <f>SUM(G6:G8)</f>
        <v>1827450</v>
      </c>
    </row>
    <row r="10" spans="1:7" x14ac:dyDescent="0.25">
      <c r="B10" s="13" t="s">
        <v>96</v>
      </c>
      <c r="C10" s="37" t="s">
        <v>91</v>
      </c>
      <c r="D10" s="35" t="s">
        <v>97</v>
      </c>
      <c r="E10" s="13" t="s">
        <v>14</v>
      </c>
      <c r="F10" s="44" t="s">
        <v>24</v>
      </c>
      <c r="G10" s="5"/>
    </row>
    <row r="11" spans="1:7" x14ac:dyDescent="0.25">
      <c r="B11" s="8" t="s">
        <v>98</v>
      </c>
      <c r="C11" s="101">
        <f>$D$14/$D$29</f>
        <v>9.770992366412214</v>
      </c>
      <c r="D11" s="102">
        <f>ROUNDUP($D$29/$C$26/$B$13*$C$26/$D$26,0)</f>
        <v>6</v>
      </c>
      <c r="E11" s="48" t="s">
        <v>25</v>
      </c>
      <c r="F11" s="42"/>
      <c r="G11" s="7"/>
    </row>
    <row r="12" spans="1:7" x14ac:dyDescent="0.25">
      <c r="B12" s="103" t="s">
        <v>99</v>
      </c>
      <c r="C12" s="104"/>
      <c r="D12" s="37" t="s">
        <v>100</v>
      </c>
      <c r="E12" s="49"/>
      <c r="F12" s="42"/>
      <c r="G12" s="7"/>
    </row>
    <row r="13" spans="1:7" x14ac:dyDescent="0.25">
      <c r="B13" s="140">
        <v>15</v>
      </c>
      <c r="C13" s="101"/>
      <c r="D13" s="141">
        <v>32000</v>
      </c>
      <c r="E13" s="6"/>
      <c r="F13" s="42"/>
      <c r="G13" s="7"/>
    </row>
    <row r="14" spans="1:7" ht="15.75" thickBot="1" x14ac:dyDescent="0.3">
      <c r="B14" s="39" t="s">
        <v>21</v>
      </c>
      <c r="C14" s="101">
        <f>D14/D29</f>
        <v>9.770992366412214</v>
      </c>
      <c r="D14" s="28">
        <f>$D$11*$D$13</f>
        <v>192000</v>
      </c>
      <c r="E14" s="39" t="s">
        <v>26</v>
      </c>
      <c r="F14" s="43"/>
      <c r="G14" s="41"/>
    </row>
    <row r="15" spans="1:7" ht="15" customHeight="1" x14ac:dyDescent="0.25">
      <c r="B15" s="13" t="s">
        <v>101</v>
      </c>
      <c r="C15" s="36" t="s">
        <v>132</v>
      </c>
      <c r="D15" s="35"/>
      <c r="E15" s="14" t="s">
        <v>31</v>
      </c>
      <c r="F15" s="44" t="s">
        <v>24</v>
      </c>
      <c r="G15" s="9"/>
    </row>
    <row r="16" spans="1:7" x14ac:dyDescent="0.25">
      <c r="B16" s="8" t="s">
        <v>2</v>
      </c>
      <c r="C16" s="100">
        <f>D16/D29</f>
        <v>15.782188295165394</v>
      </c>
      <c r="D16" s="138">
        <v>310120</v>
      </c>
      <c r="E16" s="48" t="s">
        <v>25</v>
      </c>
      <c r="F16" s="42"/>
      <c r="G16" s="9"/>
    </row>
    <row r="17" spans="1:7" x14ac:dyDescent="0.25">
      <c r="B17" s="8" t="s">
        <v>3</v>
      </c>
      <c r="C17" s="79">
        <f>D17/D29</f>
        <v>17.913994910941476</v>
      </c>
      <c r="D17" s="138">
        <v>352010</v>
      </c>
      <c r="E17" s="22"/>
      <c r="F17" s="42"/>
      <c r="G17" s="9"/>
    </row>
    <row r="18" spans="1:7" x14ac:dyDescent="0.25">
      <c r="B18" s="8" t="s">
        <v>4</v>
      </c>
      <c r="C18" s="79">
        <f>D18/D29</f>
        <v>4.5801526717557248</v>
      </c>
      <c r="D18" s="138">
        <v>90000</v>
      </c>
      <c r="E18" s="22"/>
      <c r="F18" s="42"/>
      <c r="G18" s="9"/>
    </row>
    <row r="19" spans="1:7" x14ac:dyDescent="0.25">
      <c r="B19" s="8" t="s">
        <v>7</v>
      </c>
      <c r="C19" s="79">
        <f>D19/D29</f>
        <v>0.50992366412213741</v>
      </c>
      <c r="D19" s="138">
        <v>10020</v>
      </c>
      <c r="E19" s="23"/>
      <c r="F19" s="42"/>
      <c r="G19" s="7"/>
    </row>
    <row r="20" spans="1:7" x14ac:dyDescent="0.25">
      <c r="B20" s="8" t="s">
        <v>6</v>
      </c>
      <c r="C20" s="101">
        <f>D20/D29</f>
        <v>1.0178117048346056</v>
      </c>
      <c r="D20" s="138">
        <v>20000</v>
      </c>
      <c r="E20" s="23"/>
      <c r="F20" s="42"/>
      <c r="G20" s="7"/>
    </row>
    <row r="21" spans="1:7" ht="15.75" thickBot="1" x14ac:dyDescent="0.3">
      <c r="B21" s="39" t="s">
        <v>27</v>
      </c>
      <c r="C21" s="67">
        <f>D21/D29</f>
        <v>39.804071246819341</v>
      </c>
      <c r="D21" s="28">
        <f>SUM($D$16:$D$20)</f>
        <v>782150</v>
      </c>
      <c r="E21" s="50" t="s">
        <v>30</v>
      </c>
      <c r="F21" s="43"/>
      <c r="G21" s="41"/>
    </row>
    <row r="22" spans="1:7" ht="15.75" thickBot="1" x14ac:dyDescent="0.3">
      <c r="B22" s="15" t="s">
        <v>15</v>
      </c>
      <c r="C22" s="72">
        <f>D22/D29</f>
        <v>89.575063613231549</v>
      </c>
      <c r="D22" s="16">
        <f>$D$9+$D$14+$D$21</f>
        <v>1760150</v>
      </c>
      <c r="E22" s="25" t="s">
        <v>16</v>
      </c>
      <c r="F22" s="34"/>
      <c r="G22" s="16">
        <f>$G$9+$G$14+$G$21</f>
        <v>1827450</v>
      </c>
    </row>
    <row r="23" spans="1:7" ht="15.75" thickBot="1" x14ac:dyDescent="0.3">
      <c r="B23" s="17"/>
      <c r="C23" s="11"/>
      <c r="D23" s="11"/>
      <c r="E23" s="10" t="s">
        <v>17</v>
      </c>
      <c r="F23" s="11"/>
      <c r="G23" s="118">
        <f>$G$22-$D$22</f>
        <v>67300</v>
      </c>
    </row>
    <row r="25" spans="1:7" x14ac:dyDescent="0.25">
      <c r="B25" s="1" t="s">
        <v>8</v>
      </c>
      <c r="C25" s="142">
        <v>100</v>
      </c>
      <c r="D25" t="s">
        <v>43</v>
      </c>
    </row>
    <row r="26" spans="1:7" ht="15.75" thickBot="1" x14ac:dyDescent="0.3">
      <c r="B26" s="1" t="s">
        <v>10</v>
      </c>
      <c r="C26" s="143">
        <v>300</v>
      </c>
      <c r="D26" s="143">
        <v>220</v>
      </c>
    </row>
    <row r="27" spans="1:7" x14ac:dyDescent="0.25">
      <c r="B27" s="64" t="s">
        <v>130</v>
      </c>
      <c r="C27" s="145" t="s">
        <v>133</v>
      </c>
      <c r="D27" s="5"/>
      <c r="E27" s="51" t="s">
        <v>33</v>
      </c>
      <c r="F27" s="52"/>
      <c r="G27" s="53"/>
    </row>
    <row r="28" spans="1:7" ht="15.75" thickBot="1" x14ac:dyDescent="0.3">
      <c r="B28" s="8"/>
      <c r="C28" s="12" t="s">
        <v>111</v>
      </c>
      <c r="D28" s="7" t="s">
        <v>19</v>
      </c>
      <c r="E28" s="54" t="s">
        <v>112</v>
      </c>
      <c r="F28" s="55" t="s">
        <v>113</v>
      </c>
      <c r="G28" s="56"/>
    </row>
    <row r="29" spans="1:7" ht="15.75" thickBot="1" x14ac:dyDescent="0.3">
      <c r="B29" s="119" t="s">
        <v>18</v>
      </c>
      <c r="C29" s="144">
        <f>(205-1.5*F9)/C25</f>
        <v>0.65500000000000003</v>
      </c>
      <c r="D29" s="121">
        <f>$C$29*C25*$C$26</f>
        <v>19650</v>
      </c>
      <c r="E29" s="122">
        <f>C29</f>
        <v>0.65500000000000003</v>
      </c>
      <c r="F29" s="58" t="s">
        <v>32</v>
      </c>
      <c r="G29" s="61">
        <v>1</v>
      </c>
    </row>
    <row r="30" spans="1:7" ht="14.25" customHeight="1" x14ac:dyDescent="0.25">
      <c r="B30" s="12"/>
      <c r="C30" s="12"/>
      <c r="D30" s="12"/>
      <c r="E30" s="12"/>
      <c r="F30" s="12"/>
      <c r="G30" s="12"/>
    </row>
    <row r="31" spans="1:7" x14ac:dyDescent="0.25">
      <c r="B31" s="2" t="s">
        <v>34</v>
      </c>
      <c r="C31" s="2" t="s">
        <v>35</v>
      </c>
      <c r="D31" s="2" t="s">
        <v>36</v>
      </c>
      <c r="E31" s="2" t="s">
        <v>38</v>
      </c>
      <c r="F31" s="2" t="s">
        <v>39</v>
      </c>
      <c r="G31" s="2" t="s">
        <v>37</v>
      </c>
    </row>
    <row r="32" spans="1:7" x14ac:dyDescent="0.25">
      <c r="A32" s="82" t="s">
        <v>118</v>
      </c>
      <c r="B32" s="132">
        <f>$G$23</f>
        <v>67300</v>
      </c>
      <c r="C32" s="130">
        <f>$G$22</f>
        <v>1827450</v>
      </c>
      <c r="D32" s="130">
        <f>$D$22</f>
        <v>1760150</v>
      </c>
      <c r="E32" s="130">
        <f>$D$9</f>
        <v>786000</v>
      </c>
      <c r="F32" s="130">
        <f>$D$14</f>
        <v>192000</v>
      </c>
      <c r="G32" s="130">
        <f>D21</f>
        <v>782150</v>
      </c>
    </row>
    <row r="33" spans="1:7" x14ac:dyDescent="0.25">
      <c r="A33" s="82">
        <v>60</v>
      </c>
      <c r="B33" s="130">
        <f t="dataTable" ref="B33:G83" dt2D="0" dtr="0" r1="F6"/>
        <v>-444150.00000000047</v>
      </c>
      <c r="C33" s="130">
        <v>2069999.9999999995</v>
      </c>
      <c r="D33" s="130">
        <v>2514150</v>
      </c>
      <c r="E33" s="130">
        <v>1379999.9999999998</v>
      </c>
      <c r="F33" s="130">
        <v>352000</v>
      </c>
      <c r="G33" s="130">
        <v>782150</v>
      </c>
    </row>
    <row r="34" spans="1:7" x14ac:dyDescent="0.25">
      <c r="A34" s="82">
        <v>61</v>
      </c>
      <c r="B34" s="130">
        <v>-419100</v>
      </c>
      <c r="C34" s="130">
        <v>2077050</v>
      </c>
      <c r="D34" s="130">
        <v>2496150</v>
      </c>
      <c r="E34" s="130">
        <v>1362000</v>
      </c>
      <c r="F34" s="130">
        <v>352000</v>
      </c>
      <c r="G34" s="130">
        <v>782150</v>
      </c>
    </row>
    <row r="35" spans="1:7" x14ac:dyDescent="0.25">
      <c r="A35" s="82">
        <v>62</v>
      </c>
      <c r="B35" s="130">
        <v>-394949.99999999953</v>
      </c>
      <c r="C35" s="130">
        <v>2083200.0000000005</v>
      </c>
      <c r="D35" s="130">
        <v>2478150</v>
      </c>
      <c r="E35" s="130">
        <v>1344000.0000000002</v>
      </c>
      <c r="F35" s="130">
        <v>352000</v>
      </c>
      <c r="G35" s="130">
        <v>782150</v>
      </c>
    </row>
    <row r="36" spans="1:7" x14ac:dyDescent="0.25">
      <c r="A36" s="82">
        <v>63</v>
      </c>
      <c r="B36" s="130">
        <v>-371700</v>
      </c>
      <c r="C36" s="130">
        <v>2088450</v>
      </c>
      <c r="D36" s="130">
        <v>2460150</v>
      </c>
      <c r="E36" s="130">
        <v>1326000</v>
      </c>
      <c r="F36" s="130">
        <v>352000</v>
      </c>
      <c r="G36" s="130">
        <v>782150</v>
      </c>
    </row>
    <row r="37" spans="1:7" x14ac:dyDescent="0.25">
      <c r="A37" s="82">
        <v>64</v>
      </c>
      <c r="B37" s="130">
        <v>-317349.99999999977</v>
      </c>
      <c r="C37" s="130">
        <v>2092800.0000000002</v>
      </c>
      <c r="D37" s="130">
        <v>2410150</v>
      </c>
      <c r="E37" s="130">
        <v>1308000.0000000002</v>
      </c>
      <c r="F37" s="130">
        <v>320000</v>
      </c>
      <c r="G37" s="130">
        <v>782150</v>
      </c>
    </row>
    <row r="38" spans="1:7" x14ac:dyDescent="0.25">
      <c r="A38" s="82">
        <v>65</v>
      </c>
      <c r="B38" s="130">
        <v>-295900</v>
      </c>
      <c r="C38" s="130">
        <v>2096250</v>
      </c>
      <c r="D38" s="130">
        <v>2392150</v>
      </c>
      <c r="E38" s="130">
        <v>1290000</v>
      </c>
      <c r="F38" s="130">
        <v>320000</v>
      </c>
      <c r="G38" s="130">
        <v>782150</v>
      </c>
    </row>
    <row r="39" spans="1:7" x14ac:dyDescent="0.25">
      <c r="A39" s="82">
        <v>66</v>
      </c>
      <c r="B39" s="130">
        <v>-275350</v>
      </c>
      <c r="C39" s="130">
        <v>2098800</v>
      </c>
      <c r="D39" s="130">
        <v>2374150</v>
      </c>
      <c r="E39" s="130">
        <v>1272000</v>
      </c>
      <c r="F39" s="130">
        <v>320000</v>
      </c>
      <c r="G39" s="130">
        <v>782150</v>
      </c>
    </row>
    <row r="40" spans="1:7" x14ac:dyDescent="0.25">
      <c r="A40" s="82">
        <v>67</v>
      </c>
      <c r="B40" s="130">
        <v>-255700</v>
      </c>
      <c r="C40" s="130">
        <v>2100450</v>
      </c>
      <c r="D40" s="130">
        <v>2356150</v>
      </c>
      <c r="E40" s="130">
        <v>1254000</v>
      </c>
      <c r="F40" s="130">
        <v>320000</v>
      </c>
      <c r="G40" s="130">
        <v>782150</v>
      </c>
    </row>
    <row r="41" spans="1:7" x14ac:dyDescent="0.25">
      <c r="A41" s="82">
        <v>68</v>
      </c>
      <c r="B41" s="130">
        <v>-236950</v>
      </c>
      <c r="C41" s="130">
        <v>2101200</v>
      </c>
      <c r="D41" s="130">
        <v>2338150</v>
      </c>
      <c r="E41" s="130">
        <v>1236000</v>
      </c>
      <c r="F41" s="130">
        <v>320000</v>
      </c>
      <c r="G41" s="130">
        <v>782150</v>
      </c>
    </row>
    <row r="42" spans="1:7" x14ac:dyDescent="0.25">
      <c r="A42" s="82">
        <v>69</v>
      </c>
      <c r="B42" s="130">
        <v>-219100.00000000047</v>
      </c>
      <c r="C42" s="130">
        <v>2101049.9999999995</v>
      </c>
      <c r="D42" s="130">
        <v>2320150</v>
      </c>
      <c r="E42" s="130">
        <v>1217999.9999999998</v>
      </c>
      <c r="F42" s="130">
        <v>320000</v>
      </c>
      <c r="G42" s="130">
        <v>782150</v>
      </c>
    </row>
    <row r="43" spans="1:7" x14ac:dyDescent="0.25">
      <c r="A43" s="82">
        <v>70</v>
      </c>
      <c r="B43" s="130">
        <v>-202150</v>
      </c>
      <c r="C43" s="130">
        <v>2100000</v>
      </c>
      <c r="D43" s="130">
        <v>2302150</v>
      </c>
      <c r="E43" s="130">
        <v>1200000</v>
      </c>
      <c r="F43" s="130">
        <v>320000</v>
      </c>
      <c r="G43" s="130">
        <v>782150</v>
      </c>
    </row>
    <row r="44" spans="1:7" x14ac:dyDescent="0.25">
      <c r="A44" s="82">
        <v>71</v>
      </c>
      <c r="B44" s="130">
        <v>-154100</v>
      </c>
      <c r="C44" s="130">
        <v>2098050</v>
      </c>
      <c r="D44" s="130">
        <v>2252150</v>
      </c>
      <c r="E44" s="130">
        <v>1182000</v>
      </c>
      <c r="F44" s="130">
        <v>288000</v>
      </c>
      <c r="G44" s="130">
        <v>782150</v>
      </c>
    </row>
    <row r="45" spans="1:7" x14ac:dyDescent="0.25">
      <c r="A45" s="82">
        <v>72</v>
      </c>
      <c r="B45" s="130">
        <v>-138950</v>
      </c>
      <c r="C45" s="130">
        <v>2095200</v>
      </c>
      <c r="D45" s="130">
        <v>2234150</v>
      </c>
      <c r="E45" s="130">
        <v>1164000</v>
      </c>
      <c r="F45" s="130">
        <v>288000</v>
      </c>
      <c r="G45" s="130">
        <v>782150</v>
      </c>
    </row>
    <row r="46" spans="1:7" x14ac:dyDescent="0.25">
      <c r="A46" s="82">
        <v>73</v>
      </c>
      <c r="B46" s="130">
        <v>-124700</v>
      </c>
      <c r="C46" s="130">
        <v>2091450</v>
      </c>
      <c r="D46" s="130">
        <v>2216150</v>
      </c>
      <c r="E46" s="130">
        <v>1146000</v>
      </c>
      <c r="F46" s="130">
        <v>288000</v>
      </c>
      <c r="G46" s="130">
        <v>782150</v>
      </c>
    </row>
    <row r="47" spans="1:7" x14ac:dyDescent="0.25">
      <c r="A47" s="82">
        <v>74</v>
      </c>
      <c r="B47" s="128">
        <v>-111350</v>
      </c>
      <c r="C47" s="128">
        <v>2086800</v>
      </c>
      <c r="D47" s="128">
        <v>2198150</v>
      </c>
      <c r="E47" s="128">
        <v>1128000</v>
      </c>
      <c r="F47" s="128">
        <v>288000</v>
      </c>
      <c r="G47" s="128">
        <v>782150</v>
      </c>
    </row>
    <row r="48" spans="1:7" x14ac:dyDescent="0.25">
      <c r="A48" s="82">
        <v>75</v>
      </c>
      <c r="B48" s="130">
        <v>-98900</v>
      </c>
      <c r="C48" s="130">
        <v>2081250</v>
      </c>
      <c r="D48" s="130">
        <v>2180150</v>
      </c>
      <c r="E48" s="130">
        <v>1110000</v>
      </c>
      <c r="F48" s="130">
        <v>288000</v>
      </c>
      <c r="G48" s="130">
        <v>782150</v>
      </c>
    </row>
    <row r="49" spans="1:7" ht="14.25" customHeight="1" x14ac:dyDescent="0.25">
      <c r="A49" s="82">
        <v>76</v>
      </c>
      <c r="B49" s="130">
        <v>-87350</v>
      </c>
      <c r="C49" s="130">
        <v>2074800</v>
      </c>
      <c r="D49" s="130">
        <v>2162150</v>
      </c>
      <c r="E49" s="130">
        <v>1092000</v>
      </c>
      <c r="F49" s="130">
        <v>288000</v>
      </c>
      <c r="G49" s="130">
        <v>782150</v>
      </c>
    </row>
    <row r="50" spans="1:7" x14ac:dyDescent="0.25">
      <c r="A50" s="82">
        <v>77</v>
      </c>
      <c r="B50" s="130">
        <v>-76700</v>
      </c>
      <c r="C50" s="130">
        <v>2067450</v>
      </c>
      <c r="D50" s="130">
        <v>2144150</v>
      </c>
      <c r="E50" s="130">
        <v>1074000</v>
      </c>
      <c r="F50" s="130">
        <v>288000</v>
      </c>
      <c r="G50" s="130">
        <v>782150</v>
      </c>
    </row>
    <row r="51" spans="1:7" x14ac:dyDescent="0.25">
      <c r="A51" s="82">
        <v>78</v>
      </c>
      <c r="B51" s="130">
        <v>-34950</v>
      </c>
      <c r="C51" s="130">
        <v>2059200</v>
      </c>
      <c r="D51" s="130">
        <v>2094150</v>
      </c>
      <c r="E51" s="130">
        <v>1056000</v>
      </c>
      <c r="F51" s="130">
        <v>256000</v>
      </c>
      <c r="G51" s="130">
        <v>782150</v>
      </c>
    </row>
    <row r="52" spans="1:7" x14ac:dyDescent="0.25">
      <c r="A52" s="82">
        <v>79</v>
      </c>
      <c r="B52" s="130">
        <v>-26100</v>
      </c>
      <c r="C52" s="130">
        <v>2050050</v>
      </c>
      <c r="D52" s="130">
        <v>2076150</v>
      </c>
      <c r="E52" s="130">
        <v>1038000</v>
      </c>
      <c r="F52" s="130">
        <v>256000</v>
      </c>
      <c r="G52" s="130">
        <v>782150</v>
      </c>
    </row>
    <row r="53" spans="1:7" x14ac:dyDescent="0.25">
      <c r="A53" s="82">
        <v>80</v>
      </c>
      <c r="B53" s="130">
        <v>-18150</v>
      </c>
      <c r="C53" s="130">
        <v>2040000</v>
      </c>
      <c r="D53" s="130">
        <v>2058150</v>
      </c>
      <c r="E53" s="130">
        <v>1020000</v>
      </c>
      <c r="F53" s="130">
        <v>256000</v>
      </c>
      <c r="G53" s="130">
        <v>782150</v>
      </c>
    </row>
    <row r="54" spans="1:7" x14ac:dyDescent="0.25">
      <c r="A54" s="82">
        <v>81</v>
      </c>
      <c r="B54" s="130">
        <v>-11100</v>
      </c>
      <c r="C54" s="130">
        <v>2029050</v>
      </c>
      <c r="D54" s="130">
        <v>2040150</v>
      </c>
      <c r="E54" s="130">
        <v>1002000</v>
      </c>
      <c r="F54" s="130">
        <v>256000</v>
      </c>
      <c r="G54" s="130">
        <v>782150</v>
      </c>
    </row>
    <row r="55" spans="1:7" x14ac:dyDescent="0.25">
      <c r="A55" s="82">
        <v>82</v>
      </c>
      <c r="B55" s="130">
        <v>-4950</v>
      </c>
      <c r="C55" s="130">
        <v>2017200</v>
      </c>
      <c r="D55" s="130">
        <v>2022150</v>
      </c>
      <c r="E55" s="130">
        <v>984000</v>
      </c>
      <c r="F55" s="130">
        <v>256000</v>
      </c>
      <c r="G55" s="130">
        <v>782150</v>
      </c>
    </row>
    <row r="56" spans="1:7" x14ac:dyDescent="0.25">
      <c r="A56" s="82">
        <v>83</v>
      </c>
      <c r="B56" s="130">
        <v>300</v>
      </c>
      <c r="C56" s="130">
        <v>2004450</v>
      </c>
      <c r="D56" s="130">
        <v>2004150</v>
      </c>
      <c r="E56" s="130">
        <v>966000</v>
      </c>
      <c r="F56" s="130">
        <v>256000</v>
      </c>
      <c r="G56" s="130">
        <v>782150</v>
      </c>
    </row>
    <row r="57" spans="1:7" x14ac:dyDescent="0.25">
      <c r="A57" s="82">
        <v>84</v>
      </c>
      <c r="B57" s="130">
        <v>4650</v>
      </c>
      <c r="C57" s="130">
        <v>1990800</v>
      </c>
      <c r="D57" s="130">
        <v>1986150</v>
      </c>
      <c r="E57" s="130">
        <v>948000</v>
      </c>
      <c r="F57" s="130">
        <v>256000</v>
      </c>
      <c r="G57" s="130">
        <v>782150</v>
      </c>
    </row>
    <row r="58" spans="1:7" x14ac:dyDescent="0.25">
      <c r="A58" s="82">
        <v>85</v>
      </c>
      <c r="B58" s="130">
        <v>8100</v>
      </c>
      <c r="C58" s="130">
        <v>1976250</v>
      </c>
      <c r="D58" s="130">
        <v>1968150</v>
      </c>
      <c r="E58" s="130">
        <v>930000</v>
      </c>
      <c r="F58" s="130">
        <v>256000</v>
      </c>
      <c r="G58" s="130">
        <v>782150</v>
      </c>
    </row>
    <row r="59" spans="1:7" x14ac:dyDescent="0.25">
      <c r="A59" s="82">
        <v>86</v>
      </c>
      <c r="B59" s="130">
        <v>42650</v>
      </c>
      <c r="C59" s="130">
        <v>1960800</v>
      </c>
      <c r="D59" s="130">
        <v>1918150</v>
      </c>
      <c r="E59" s="130">
        <v>912000</v>
      </c>
      <c r="F59" s="130">
        <v>224000</v>
      </c>
      <c r="G59" s="130">
        <v>782150</v>
      </c>
    </row>
    <row r="60" spans="1:7" x14ac:dyDescent="0.25">
      <c r="A60" s="82">
        <v>87</v>
      </c>
      <c r="B60" s="130">
        <v>44300</v>
      </c>
      <c r="C60" s="130">
        <v>1944450</v>
      </c>
      <c r="D60" s="130">
        <v>1900150</v>
      </c>
      <c r="E60" s="130">
        <v>894000</v>
      </c>
      <c r="F60" s="130">
        <v>224000</v>
      </c>
      <c r="G60" s="130">
        <v>782150</v>
      </c>
    </row>
    <row r="61" spans="1:7" x14ac:dyDescent="0.25">
      <c r="A61" s="82">
        <v>88</v>
      </c>
      <c r="B61" s="130">
        <v>45050</v>
      </c>
      <c r="C61" s="130">
        <v>1927200</v>
      </c>
      <c r="D61" s="130">
        <v>1882150</v>
      </c>
      <c r="E61" s="130">
        <v>876000</v>
      </c>
      <c r="F61" s="130">
        <v>224000</v>
      </c>
      <c r="G61" s="130">
        <v>782150</v>
      </c>
    </row>
    <row r="62" spans="1:7" x14ac:dyDescent="0.25">
      <c r="A62" s="82">
        <v>89</v>
      </c>
      <c r="B62" s="130">
        <v>44900</v>
      </c>
      <c r="C62" s="130">
        <v>1909050</v>
      </c>
      <c r="D62" s="130">
        <v>1864150</v>
      </c>
      <c r="E62" s="130">
        <v>858000</v>
      </c>
      <c r="F62" s="130">
        <v>224000</v>
      </c>
      <c r="G62" s="130">
        <v>782150</v>
      </c>
    </row>
    <row r="63" spans="1:7" x14ac:dyDescent="0.25">
      <c r="A63" s="82">
        <v>90</v>
      </c>
      <c r="B63" s="130">
        <v>43850</v>
      </c>
      <c r="C63" s="130">
        <v>1890000</v>
      </c>
      <c r="D63" s="130">
        <v>1846150</v>
      </c>
      <c r="E63" s="130">
        <v>840000</v>
      </c>
      <c r="F63" s="130">
        <v>224000</v>
      </c>
      <c r="G63" s="130">
        <v>782150</v>
      </c>
    </row>
    <row r="64" spans="1:7" x14ac:dyDescent="0.25">
      <c r="A64" s="82">
        <v>91</v>
      </c>
      <c r="B64" s="130">
        <v>41900</v>
      </c>
      <c r="C64" s="130">
        <v>1870050</v>
      </c>
      <c r="D64" s="130">
        <v>1828150</v>
      </c>
      <c r="E64" s="130">
        <v>822000</v>
      </c>
      <c r="F64" s="130">
        <v>224000</v>
      </c>
      <c r="G64" s="130">
        <v>782150</v>
      </c>
    </row>
    <row r="65" spans="1:7" x14ac:dyDescent="0.25">
      <c r="A65" s="82">
        <v>92</v>
      </c>
      <c r="B65" s="130">
        <v>39050</v>
      </c>
      <c r="C65" s="130">
        <v>1849200</v>
      </c>
      <c r="D65" s="130">
        <v>1810150</v>
      </c>
      <c r="E65" s="130">
        <v>804000</v>
      </c>
      <c r="F65" s="130">
        <v>224000</v>
      </c>
      <c r="G65" s="130">
        <v>782150</v>
      </c>
    </row>
    <row r="66" spans="1:7" x14ac:dyDescent="0.25">
      <c r="A66" s="82">
        <v>93</v>
      </c>
      <c r="B66" s="130">
        <v>67300</v>
      </c>
      <c r="C66" s="130">
        <v>1827450</v>
      </c>
      <c r="D66" s="130">
        <v>1760150</v>
      </c>
      <c r="E66" s="130">
        <v>786000</v>
      </c>
      <c r="F66" s="130">
        <v>192000</v>
      </c>
      <c r="G66" s="130">
        <v>782150</v>
      </c>
    </row>
    <row r="67" spans="1:7" x14ac:dyDescent="0.25">
      <c r="A67" s="82">
        <v>94</v>
      </c>
      <c r="B67" s="130">
        <v>62650</v>
      </c>
      <c r="C67" s="130">
        <v>1804800</v>
      </c>
      <c r="D67" s="130">
        <v>1742150</v>
      </c>
      <c r="E67" s="130">
        <v>768000</v>
      </c>
      <c r="F67" s="130">
        <v>192000</v>
      </c>
      <c r="G67" s="130">
        <v>782150</v>
      </c>
    </row>
    <row r="68" spans="1:7" x14ac:dyDescent="0.25">
      <c r="A68" s="82">
        <v>95</v>
      </c>
      <c r="B68" s="130">
        <v>57100</v>
      </c>
      <c r="C68" s="130">
        <v>1781250</v>
      </c>
      <c r="D68" s="130">
        <v>1724150</v>
      </c>
      <c r="E68" s="130">
        <v>750000</v>
      </c>
      <c r="F68" s="130">
        <v>192000</v>
      </c>
      <c r="G68" s="130">
        <v>782150</v>
      </c>
    </row>
    <row r="69" spans="1:7" x14ac:dyDescent="0.25">
      <c r="A69" s="82">
        <v>96</v>
      </c>
      <c r="B69" s="130">
        <v>50650</v>
      </c>
      <c r="C69" s="130">
        <v>1756800</v>
      </c>
      <c r="D69" s="130">
        <v>1706150</v>
      </c>
      <c r="E69" s="130">
        <v>732000</v>
      </c>
      <c r="F69" s="130">
        <v>192000</v>
      </c>
      <c r="G69" s="130">
        <v>782150</v>
      </c>
    </row>
    <row r="70" spans="1:7" x14ac:dyDescent="0.25">
      <c r="A70" s="82">
        <v>97</v>
      </c>
      <c r="B70" s="130">
        <v>43300</v>
      </c>
      <c r="C70" s="130">
        <v>1731450</v>
      </c>
      <c r="D70" s="130">
        <v>1688150</v>
      </c>
      <c r="E70" s="130">
        <v>714000</v>
      </c>
      <c r="F70" s="130">
        <v>192000</v>
      </c>
      <c r="G70" s="130">
        <v>782150</v>
      </c>
    </row>
    <row r="71" spans="1:7" x14ac:dyDescent="0.25">
      <c r="A71" s="82">
        <v>98</v>
      </c>
      <c r="B71" s="130">
        <v>35049.999999999534</v>
      </c>
      <c r="C71" s="130">
        <v>1705199.9999999995</v>
      </c>
      <c r="D71" s="130">
        <v>1670150</v>
      </c>
      <c r="E71" s="130">
        <v>695999.99999999988</v>
      </c>
      <c r="F71" s="130">
        <v>192000</v>
      </c>
      <c r="G71" s="130">
        <v>782150</v>
      </c>
    </row>
    <row r="72" spans="1:7" x14ac:dyDescent="0.25">
      <c r="A72" s="82">
        <v>99</v>
      </c>
      <c r="B72" s="130">
        <v>25899.999999999534</v>
      </c>
      <c r="C72" s="130">
        <v>1678049.9999999995</v>
      </c>
      <c r="D72" s="130">
        <v>1652150</v>
      </c>
      <c r="E72" s="130">
        <v>677999.99999999988</v>
      </c>
      <c r="F72" s="130">
        <v>192000</v>
      </c>
      <c r="G72" s="130">
        <v>782150</v>
      </c>
    </row>
    <row r="73" spans="1:7" x14ac:dyDescent="0.25">
      <c r="A73" s="82">
        <v>100</v>
      </c>
      <c r="B73" s="130">
        <v>47850.000000000466</v>
      </c>
      <c r="C73" s="130">
        <v>1650000.0000000005</v>
      </c>
      <c r="D73" s="130">
        <v>1602150</v>
      </c>
      <c r="E73" s="130">
        <v>660000.00000000012</v>
      </c>
      <c r="F73" s="130">
        <v>160000</v>
      </c>
      <c r="G73" s="130">
        <v>782150</v>
      </c>
    </row>
    <row r="74" spans="1:7" x14ac:dyDescent="0.25">
      <c r="A74" s="82">
        <v>101</v>
      </c>
      <c r="B74" s="130">
        <v>36900</v>
      </c>
      <c r="C74" s="130">
        <v>1621050</v>
      </c>
      <c r="D74" s="130">
        <v>1584150</v>
      </c>
      <c r="E74" s="130">
        <v>642000</v>
      </c>
      <c r="F74" s="130">
        <v>160000</v>
      </c>
      <c r="G74" s="130">
        <v>782150</v>
      </c>
    </row>
    <row r="75" spans="1:7" x14ac:dyDescent="0.25">
      <c r="A75" s="82">
        <v>102</v>
      </c>
      <c r="B75" s="130">
        <v>25050</v>
      </c>
      <c r="C75" s="130">
        <v>1591200</v>
      </c>
      <c r="D75" s="130">
        <v>1566150</v>
      </c>
      <c r="E75" s="130">
        <v>624000</v>
      </c>
      <c r="F75" s="130">
        <v>160000</v>
      </c>
      <c r="G75" s="130">
        <v>782150</v>
      </c>
    </row>
    <row r="76" spans="1:7" x14ac:dyDescent="0.25">
      <c r="A76" s="82">
        <v>103</v>
      </c>
      <c r="B76" s="130">
        <v>12300</v>
      </c>
      <c r="C76" s="130">
        <v>1560450</v>
      </c>
      <c r="D76" s="130">
        <v>1548150</v>
      </c>
      <c r="E76" s="130">
        <v>606000</v>
      </c>
      <c r="F76" s="130">
        <v>160000</v>
      </c>
      <c r="G76" s="130">
        <v>782150</v>
      </c>
    </row>
    <row r="77" spans="1:7" x14ac:dyDescent="0.25">
      <c r="A77" s="82">
        <v>104</v>
      </c>
      <c r="B77" s="130">
        <v>-1350</v>
      </c>
      <c r="C77" s="130">
        <v>1528800</v>
      </c>
      <c r="D77" s="130">
        <v>1530150</v>
      </c>
      <c r="E77" s="130">
        <v>588000</v>
      </c>
      <c r="F77" s="130">
        <v>160000</v>
      </c>
      <c r="G77" s="130">
        <v>782150</v>
      </c>
    </row>
    <row r="78" spans="1:7" x14ac:dyDescent="0.25">
      <c r="A78" s="82">
        <v>105</v>
      </c>
      <c r="B78" s="130">
        <v>-15900</v>
      </c>
      <c r="C78" s="130">
        <v>1496250</v>
      </c>
      <c r="D78" s="130">
        <v>1512150</v>
      </c>
      <c r="E78" s="130">
        <v>570000</v>
      </c>
      <c r="F78" s="130">
        <v>160000</v>
      </c>
      <c r="G78" s="130">
        <v>782150</v>
      </c>
    </row>
    <row r="79" spans="1:7" x14ac:dyDescent="0.25">
      <c r="A79" s="82">
        <v>106</v>
      </c>
      <c r="B79" s="130">
        <v>-31350</v>
      </c>
      <c r="C79" s="130">
        <v>1462800</v>
      </c>
      <c r="D79" s="130">
        <v>1494150</v>
      </c>
      <c r="E79" s="130">
        <v>552000</v>
      </c>
      <c r="F79" s="130">
        <v>160000</v>
      </c>
      <c r="G79" s="130">
        <v>782150</v>
      </c>
    </row>
    <row r="80" spans="1:7" x14ac:dyDescent="0.25">
      <c r="A80" s="82">
        <v>107</v>
      </c>
      <c r="B80" s="130">
        <v>-47700</v>
      </c>
      <c r="C80" s="130">
        <v>1428450</v>
      </c>
      <c r="D80" s="130">
        <v>1476150</v>
      </c>
      <c r="E80" s="130">
        <v>534000</v>
      </c>
      <c r="F80" s="130">
        <v>160000</v>
      </c>
      <c r="G80" s="130">
        <v>782150</v>
      </c>
    </row>
    <row r="81" spans="1:7" x14ac:dyDescent="0.25">
      <c r="A81" s="82">
        <v>108</v>
      </c>
      <c r="B81" s="130">
        <v>-32950</v>
      </c>
      <c r="C81" s="130">
        <v>1393200</v>
      </c>
      <c r="D81" s="130">
        <v>1426150</v>
      </c>
      <c r="E81" s="130">
        <v>516000</v>
      </c>
      <c r="F81" s="130">
        <v>128000</v>
      </c>
      <c r="G81" s="130">
        <v>782150</v>
      </c>
    </row>
    <row r="82" spans="1:7" x14ac:dyDescent="0.25">
      <c r="A82" s="82">
        <v>109</v>
      </c>
      <c r="B82" s="130">
        <v>-51100</v>
      </c>
      <c r="C82" s="130">
        <v>1357050</v>
      </c>
      <c r="D82" s="130">
        <v>1408150</v>
      </c>
      <c r="E82" s="130">
        <v>498000</v>
      </c>
      <c r="F82" s="130">
        <v>128000</v>
      </c>
      <c r="G82" s="130">
        <v>782150</v>
      </c>
    </row>
    <row r="83" spans="1:7" x14ac:dyDescent="0.25">
      <c r="A83" s="82">
        <v>110</v>
      </c>
      <c r="B83" s="130">
        <v>-70150</v>
      </c>
      <c r="C83" s="130">
        <v>1320000</v>
      </c>
      <c r="D83" s="130">
        <v>1390150</v>
      </c>
      <c r="E83" s="130">
        <v>480000</v>
      </c>
      <c r="F83" s="130">
        <v>128000</v>
      </c>
      <c r="G83" s="130">
        <v>782150</v>
      </c>
    </row>
    <row r="84" spans="1:7" x14ac:dyDescent="0.25">
      <c r="B84" s="12"/>
      <c r="C84" s="12"/>
      <c r="D84" s="12"/>
      <c r="E84" s="12"/>
      <c r="F84" s="12"/>
      <c r="G84" s="12"/>
    </row>
    <row r="85" spans="1:7" x14ac:dyDescent="0.25">
      <c r="B85" s="12"/>
      <c r="C85" s="12"/>
      <c r="D85" s="12"/>
      <c r="E85" s="12"/>
      <c r="F85" s="12"/>
      <c r="G85" s="12"/>
    </row>
    <row r="86" spans="1:7" x14ac:dyDescent="0.25">
      <c r="B86" s="12"/>
      <c r="C86" s="12"/>
      <c r="D86" s="12"/>
      <c r="E86" s="12"/>
      <c r="F86" s="12"/>
      <c r="G86" s="12"/>
    </row>
    <row r="87" spans="1:7" x14ac:dyDescent="0.25">
      <c r="B87" s="12"/>
      <c r="C87" s="12"/>
      <c r="D87" s="12"/>
      <c r="E87" s="12"/>
      <c r="F87" s="12"/>
      <c r="G87" s="12"/>
    </row>
    <row r="88" spans="1:7" x14ac:dyDescent="0.25">
      <c r="B88" s="12"/>
      <c r="C88" s="12"/>
      <c r="D88" s="12"/>
      <c r="E88" s="12"/>
      <c r="F88" s="12"/>
      <c r="G88" s="12"/>
    </row>
    <row r="89" spans="1:7" x14ac:dyDescent="0.25">
      <c r="B89" s="12"/>
      <c r="C89" s="12"/>
      <c r="D89" s="12"/>
      <c r="E89" s="12"/>
      <c r="F89" s="12"/>
      <c r="G89" s="12"/>
    </row>
    <row r="90" spans="1:7" x14ac:dyDescent="0.25">
      <c r="B90" s="12"/>
      <c r="C90" s="12"/>
      <c r="D90" s="12"/>
      <c r="E90" s="12"/>
      <c r="F90" s="12"/>
      <c r="G90" s="12"/>
    </row>
    <row r="91" spans="1:7" x14ac:dyDescent="0.25">
      <c r="B91" s="12"/>
      <c r="C91" s="12"/>
      <c r="D91" s="12"/>
      <c r="E91" s="12"/>
      <c r="F91" s="12"/>
      <c r="G91" s="12"/>
    </row>
    <row r="92" spans="1:7" x14ac:dyDescent="0.25">
      <c r="B92" s="12"/>
      <c r="C92" s="12"/>
      <c r="D92" s="12"/>
      <c r="E92" s="12"/>
      <c r="F92" s="12"/>
      <c r="G92" s="12"/>
    </row>
    <row r="93" spans="1:7" x14ac:dyDescent="0.25">
      <c r="B93" s="12"/>
      <c r="C93" s="12"/>
      <c r="D93" s="12"/>
      <c r="E93" s="12"/>
      <c r="F93" s="12"/>
      <c r="G93" s="12"/>
    </row>
    <row r="94" spans="1:7" x14ac:dyDescent="0.25">
      <c r="B94" s="12"/>
      <c r="C94" s="12"/>
      <c r="D94" s="12"/>
      <c r="E94" s="12"/>
      <c r="F94" s="12"/>
      <c r="G94" s="12"/>
    </row>
    <row r="95" spans="1:7" x14ac:dyDescent="0.25">
      <c r="B95" s="12"/>
      <c r="C95" s="12"/>
      <c r="D95" s="12"/>
      <c r="E95" s="12"/>
      <c r="F95" s="12"/>
      <c r="G95" s="12"/>
    </row>
    <row r="96" spans="1:7" x14ac:dyDescent="0.25">
      <c r="B96" s="12"/>
      <c r="C96" s="12"/>
      <c r="D96" s="12"/>
      <c r="E96" s="12"/>
      <c r="F96" s="12"/>
      <c r="G96" s="12"/>
    </row>
    <row r="97" spans="2:7" x14ac:dyDescent="0.25">
      <c r="B97" s="12"/>
      <c r="C97" s="12"/>
      <c r="D97" s="12"/>
      <c r="E97" s="12"/>
      <c r="F97" s="12"/>
      <c r="G97" s="12"/>
    </row>
    <row r="98" spans="2:7" x14ac:dyDescent="0.25">
      <c r="B98" s="12"/>
      <c r="C98" s="12"/>
      <c r="D98" s="12"/>
      <c r="E98" s="12"/>
      <c r="F98" s="12"/>
      <c r="G98" s="12"/>
    </row>
    <row r="99" spans="2:7" x14ac:dyDescent="0.25">
      <c r="B99" s="12"/>
      <c r="C99" s="12"/>
      <c r="D99" s="12"/>
      <c r="E99" s="12"/>
      <c r="F99" s="12"/>
      <c r="G99" s="12"/>
    </row>
    <row r="100" spans="2:7" x14ac:dyDescent="0.25">
      <c r="B100" s="12"/>
      <c r="C100" s="12"/>
      <c r="D100" s="12"/>
      <c r="E100" s="12"/>
      <c r="F100" s="12"/>
      <c r="G100" s="12"/>
    </row>
    <row r="101" spans="2:7" x14ac:dyDescent="0.25">
      <c r="B101" s="12"/>
      <c r="C101" s="12"/>
      <c r="D101" s="12"/>
      <c r="E101" s="12"/>
      <c r="F101" s="12"/>
      <c r="G101" s="12"/>
    </row>
    <row r="102" spans="2:7" x14ac:dyDescent="0.25">
      <c r="B102" s="12"/>
      <c r="C102" s="12"/>
      <c r="D102" s="12"/>
      <c r="E102" s="12"/>
      <c r="F102" s="12"/>
      <c r="G102" s="12"/>
    </row>
    <row r="103" spans="2:7" x14ac:dyDescent="0.25">
      <c r="B103" s="12"/>
      <c r="C103" s="12"/>
      <c r="D103" s="12"/>
      <c r="E103" s="12"/>
      <c r="F103" s="12"/>
      <c r="G103" s="12"/>
    </row>
    <row r="104" spans="2:7" x14ac:dyDescent="0.25">
      <c r="B104" s="12"/>
      <c r="C104" s="12"/>
      <c r="D104" s="12"/>
      <c r="E104" s="12"/>
      <c r="F104" s="12"/>
      <c r="G104" s="12"/>
    </row>
    <row r="105" spans="2:7" x14ac:dyDescent="0.25">
      <c r="B105" s="12"/>
      <c r="C105" s="12"/>
      <c r="D105" s="12"/>
      <c r="E105" s="12"/>
      <c r="F105" s="12"/>
      <c r="G105" s="12"/>
    </row>
    <row r="106" spans="2:7" x14ac:dyDescent="0.25">
      <c r="B106" s="12"/>
      <c r="C106" s="12"/>
      <c r="D106" s="12"/>
      <c r="E106" s="12"/>
      <c r="F106" s="12"/>
      <c r="G106" s="12"/>
    </row>
    <row r="107" spans="2:7" x14ac:dyDescent="0.25">
      <c r="B107" s="12"/>
      <c r="C107" s="12"/>
      <c r="D107" s="12"/>
      <c r="E107" s="12"/>
      <c r="F107" s="12"/>
      <c r="G107" s="12"/>
    </row>
    <row r="108" spans="2:7" x14ac:dyDescent="0.25">
      <c r="B108" s="12"/>
      <c r="C108" s="12"/>
      <c r="D108" s="12"/>
      <c r="E108" s="12"/>
      <c r="F108" s="12"/>
      <c r="G108" s="12"/>
    </row>
    <row r="109" spans="2:7" x14ac:dyDescent="0.25">
      <c r="B109" s="12"/>
      <c r="C109" s="12"/>
      <c r="D109" s="12"/>
      <c r="E109" s="12"/>
      <c r="F109" s="12"/>
      <c r="G109" s="12"/>
    </row>
    <row r="110" spans="2:7" x14ac:dyDescent="0.25">
      <c r="B110" s="12"/>
      <c r="C110" s="12"/>
      <c r="D110" s="12"/>
      <c r="E110" s="12"/>
      <c r="F110" s="12"/>
      <c r="G110" s="12"/>
    </row>
    <row r="111" spans="2:7" x14ac:dyDescent="0.25">
      <c r="B111" s="12"/>
      <c r="C111" s="12"/>
      <c r="D111" s="12"/>
      <c r="E111" s="12"/>
      <c r="F111" s="12"/>
      <c r="G111" s="12"/>
    </row>
    <row r="112" spans="2:7" x14ac:dyDescent="0.25">
      <c r="B112" s="12"/>
      <c r="C112" s="12"/>
      <c r="D112" s="12"/>
      <c r="E112" s="12"/>
      <c r="F112" s="12"/>
      <c r="G112" s="12"/>
    </row>
    <row r="113" spans="2:7" x14ac:dyDescent="0.25">
      <c r="B113" s="12"/>
      <c r="C113" s="12"/>
      <c r="D113" s="12"/>
      <c r="E113" s="12"/>
      <c r="F113" s="12"/>
      <c r="G113" s="12"/>
    </row>
    <row r="114" spans="2:7" x14ac:dyDescent="0.25">
      <c r="B114" s="12"/>
      <c r="C114" s="12"/>
      <c r="D114" s="12"/>
      <c r="E114" s="12"/>
      <c r="F114" s="12"/>
      <c r="G114" s="12"/>
    </row>
    <row r="115" spans="2:7" x14ac:dyDescent="0.25">
      <c r="B115" s="12"/>
      <c r="C115" s="12"/>
      <c r="D115" s="12"/>
      <c r="E115" s="12"/>
      <c r="F115" s="12"/>
      <c r="G115" s="12"/>
    </row>
    <row r="116" spans="2:7" x14ac:dyDescent="0.25">
      <c r="B116" s="12"/>
      <c r="C116" s="12"/>
      <c r="D116" s="12"/>
      <c r="E116" s="12"/>
      <c r="F116" s="12"/>
      <c r="G116" s="12"/>
    </row>
    <row r="117" spans="2:7" x14ac:dyDescent="0.25">
      <c r="B117" s="12"/>
      <c r="C117" s="12"/>
      <c r="D117" s="12"/>
      <c r="E117" s="12"/>
      <c r="F117" s="12"/>
      <c r="G117" s="12"/>
    </row>
    <row r="118" spans="2:7" x14ac:dyDescent="0.25">
      <c r="B118" s="12"/>
      <c r="C118" s="12"/>
      <c r="D118" s="12"/>
      <c r="E118" s="12"/>
      <c r="F118" s="12"/>
      <c r="G118" s="12"/>
    </row>
    <row r="119" spans="2:7" x14ac:dyDescent="0.25">
      <c r="B119" s="12"/>
      <c r="C119" s="12"/>
      <c r="D119" s="12"/>
      <c r="E119" s="12"/>
      <c r="F119" s="12"/>
      <c r="G119" s="12"/>
    </row>
    <row r="120" spans="2:7" x14ac:dyDescent="0.25">
      <c r="B120" s="12"/>
      <c r="C120" s="12"/>
      <c r="D120" s="12"/>
      <c r="E120" s="12"/>
      <c r="F120" s="12"/>
      <c r="G120" s="12"/>
    </row>
    <row r="121" spans="2:7" x14ac:dyDescent="0.25">
      <c r="B121" s="12"/>
      <c r="C121" s="12"/>
      <c r="D121" s="12"/>
      <c r="E121" s="12"/>
      <c r="F121" s="12"/>
      <c r="G121" s="12"/>
    </row>
    <row r="122" spans="2:7" x14ac:dyDescent="0.25">
      <c r="B122" s="12"/>
      <c r="C122" s="12"/>
      <c r="D122" s="12"/>
      <c r="E122" s="12"/>
      <c r="F122" s="12"/>
      <c r="G122" s="12"/>
    </row>
    <row r="123" spans="2:7" x14ac:dyDescent="0.25">
      <c r="B123" s="12"/>
      <c r="C123" s="12"/>
      <c r="D123" s="12"/>
      <c r="E123" s="12"/>
      <c r="F123" s="12"/>
      <c r="G123" s="12"/>
    </row>
    <row r="124" spans="2:7" x14ac:dyDescent="0.25">
      <c r="B124" s="12"/>
      <c r="C124" s="12"/>
      <c r="D124" s="12"/>
      <c r="E124" s="12"/>
      <c r="F124" s="12"/>
      <c r="G124" s="12"/>
    </row>
    <row r="125" spans="2:7" x14ac:dyDescent="0.25">
      <c r="B125" s="12"/>
      <c r="C125" s="12"/>
      <c r="D125" s="12"/>
      <c r="E125" s="12"/>
      <c r="F125" s="12"/>
      <c r="G125" s="12"/>
    </row>
    <row r="126" spans="2:7" x14ac:dyDescent="0.25">
      <c r="B126" s="12"/>
      <c r="C126" s="12"/>
      <c r="D126" s="12"/>
      <c r="E126" s="12"/>
      <c r="F126" s="12"/>
      <c r="G126" s="12"/>
    </row>
    <row r="127" spans="2:7" x14ac:dyDescent="0.25">
      <c r="B127" s="12"/>
      <c r="C127" s="12"/>
      <c r="D127" s="12"/>
      <c r="E127" s="12"/>
      <c r="F127" s="12"/>
      <c r="G127" s="12"/>
    </row>
    <row r="128" spans="2:7" x14ac:dyDescent="0.25">
      <c r="B128" s="12"/>
      <c r="C128" s="12"/>
      <c r="D128" s="12"/>
      <c r="E128" s="12"/>
      <c r="F128" s="12"/>
      <c r="G128" s="12"/>
    </row>
    <row r="129" spans="2:7" x14ac:dyDescent="0.25">
      <c r="B129" s="12"/>
      <c r="C129" s="12"/>
      <c r="D129" s="12"/>
      <c r="E129" s="12"/>
      <c r="F129" s="12"/>
      <c r="G129" s="12"/>
    </row>
    <row r="130" spans="2:7" x14ac:dyDescent="0.25">
      <c r="B130" s="12"/>
      <c r="C130" s="12"/>
      <c r="D130" s="12"/>
      <c r="E130" s="12"/>
      <c r="F130" s="12"/>
      <c r="G130" s="12"/>
    </row>
    <row r="131" spans="2:7" x14ac:dyDescent="0.25">
      <c r="B131" s="12"/>
      <c r="C131" s="12"/>
      <c r="D131" s="12"/>
      <c r="E131" s="12"/>
      <c r="F131" s="12"/>
      <c r="G131" s="12"/>
    </row>
    <row r="132" spans="2:7" x14ac:dyDescent="0.25">
      <c r="B132" s="12"/>
      <c r="C132" s="12"/>
      <c r="D132" s="12"/>
      <c r="E132" s="12"/>
      <c r="F132" s="12"/>
      <c r="G132" s="12"/>
    </row>
    <row r="133" spans="2:7" x14ac:dyDescent="0.25">
      <c r="B133" s="12"/>
      <c r="C133" s="12"/>
      <c r="D133" s="12"/>
      <c r="E133" s="12"/>
      <c r="F133" s="12"/>
      <c r="G133" s="12"/>
    </row>
    <row r="134" spans="2:7" x14ac:dyDescent="0.25">
      <c r="B134" s="12"/>
      <c r="C134" s="12"/>
      <c r="D134" s="12"/>
      <c r="E134" s="12"/>
      <c r="F134" s="12"/>
      <c r="G134" s="12"/>
    </row>
    <row r="135" spans="2:7" x14ac:dyDescent="0.25">
      <c r="B135" s="12"/>
      <c r="C135" s="12"/>
      <c r="D135" s="12"/>
      <c r="E135" s="12"/>
      <c r="F135" s="12"/>
      <c r="G135" s="12"/>
    </row>
    <row r="136" spans="2:7" x14ac:dyDescent="0.25">
      <c r="B136" s="12"/>
      <c r="C136" s="12"/>
      <c r="D136" s="12"/>
      <c r="E136" s="12"/>
      <c r="F136" s="12"/>
      <c r="G136" s="12"/>
    </row>
    <row r="137" spans="2:7" x14ac:dyDescent="0.25">
      <c r="B137" s="12"/>
      <c r="C137" s="12"/>
      <c r="D137" s="12"/>
      <c r="E137" s="12"/>
      <c r="F137" s="12"/>
      <c r="G137" s="12"/>
    </row>
    <row r="138" spans="2:7" x14ac:dyDescent="0.25">
      <c r="B138" s="12"/>
      <c r="C138" s="12"/>
      <c r="D138" s="12"/>
      <c r="E138" s="12"/>
      <c r="F138" s="12"/>
      <c r="G138" s="12"/>
    </row>
    <row r="139" spans="2:7" x14ac:dyDescent="0.25">
      <c r="B139" s="12"/>
      <c r="C139" s="12"/>
      <c r="D139" s="12"/>
      <c r="E139" s="12"/>
      <c r="F139" s="12"/>
      <c r="G139" s="12"/>
    </row>
    <row r="140" spans="2:7" x14ac:dyDescent="0.25">
      <c r="B140" s="12"/>
      <c r="C140" s="12"/>
      <c r="D140" s="12"/>
      <c r="E140" s="12"/>
      <c r="F140" s="12"/>
      <c r="G140" s="12"/>
    </row>
    <row r="141" spans="2:7" x14ac:dyDescent="0.25">
      <c r="B141" s="12"/>
      <c r="C141" s="12"/>
      <c r="D141" s="12"/>
      <c r="E141" s="12"/>
      <c r="F141" s="12"/>
      <c r="G141" s="12"/>
    </row>
    <row r="142" spans="2:7" x14ac:dyDescent="0.25">
      <c r="B142" s="12"/>
      <c r="C142" s="12"/>
      <c r="D142" s="12"/>
      <c r="E142" s="12"/>
      <c r="F142" s="12"/>
      <c r="G142" s="12"/>
    </row>
    <row r="143" spans="2:7" x14ac:dyDescent="0.25">
      <c r="B143" s="12"/>
      <c r="C143" s="12"/>
      <c r="D143" s="12"/>
      <c r="E143" s="12"/>
      <c r="F143" s="12"/>
      <c r="G143" s="12"/>
    </row>
    <row r="144" spans="2:7" x14ac:dyDescent="0.25">
      <c r="B144" s="12"/>
      <c r="C144" s="12"/>
      <c r="D144" s="12"/>
      <c r="E144" s="12"/>
      <c r="F144" s="12"/>
      <c r="G144" s="12"/>
    </row>
    <row r="145" spans="2:7" x14ac:dyDescent="0.25">
      <c r="B145" s="12"/>
      <c r="C145" s="12"/>
      <c r="D145" s="12"/>
      <c r="E145" s="12"/>
      <c r="F145" s="12"/>
      <c r="G145" s="12"/>
    </row>
    <row r="146" spans="2:7" x14ac:dyDescent="0.25">
      <c r="B146" s="12"/>
      <c r="C146" s="12"/>
      <c r="D146" s="12"/>
      <c r="E146" s="12"/>
      <c r="F146" s="12"/>
      <c r="G146" s="12"/>
    </row>
    <row r="147" spans="2:7" x14ac:dyDescent="0.25">
      <c r="B147" s="12"/>
      <c r="C147" s="12"/>
      <c r="D147" s="12"/>
      <c r="E147" s="12"/>
      <c r="F147" s="12"/>
      <c r="G147" s="12"/>
    </row>
    <row r="148" spans="2:7" x14ac:dyDescent="0.25">
      <c r="B148" s="12"/>
      <c r="C148" s="12"/>
      <c r="D148" s="12"/>
      <c r="E148" s="12"/>
      <c r="F148" s="12"/>
      <c r="G148" s="12"/>
    </row>
    <row r="149" spans="2:7" x14ac:dyDescent="0.25">
      <c r="B149" s="12"/>
      <c r="C149" s="12"/>
      <c r="D149" s="12"/>
      <c r="E149" s="12"/>
      <c r="F149" s="12"/>
      <c r="G149" s="12"/>
    </row>
    <row r="150" spans="2:7" x14ac:dyDescent="0.25">
      <c r="B150" s="12"/>
      <c r="C150" s="12"/>
      <c r="D150" s="12"/>
      <c r="E150" s="12"/>
      <c r="F150" s="12"/>
      <c r="G150" s="12"/>
    </row>
    <row r="151" spans="2:7" x14ac:dyDescent="0.25">
      <c r="B151" s="12"/>
      <c r="C151" s="12"/>
      <c r="D151" s="12"/>
      <c r="E151" s="12"/>
      <c r="F151" s="12"/>
      <c r="G151" s="12"/>
    </row>
    <row r="152" spans="2:7" x14ac:dyDescent="0.25">
      <c r="B152" s="12"/>
      <c r="C152" s="12"/>
      <c r="D152" s="12"/>
      <c r="E152" s="12"/>
      <c r="F152" s="12"/>
      <c r="G152" s="12"/>
    </row>
    <row r="153" spans="2:7" x14ac:dyDescent="0.25">
      <c r="B153" s="12"/>
      <c r="C153" s="12"/>
      <c r="D153" s="12"/>
      <c r="E153" s="12"/>
      <c r="F153" s="12"/>
      <c r="G153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7"/>
  <sheetViews>
    <sheetView workbookViewId="0">
      <selection activeCell="C30" sqref="C30"/>
    </sheetView>
  </sheetViews>
  <sheetFormatPr baseColWidth="10" defaultColWidth="9.140625" defaultRowHeight="15" x14ac:dyDescent="0.25"/>
  <cols>
    <col min="1" max="1" width="15.28515625" customWidth="1"/>
    <col min="2" max="2" width="33.140625" customWidth="1"/>
    <col min="3" max="3" width="22.42578125" bestFit="1" customWidth="1"/>
    <col min="4" max="4" width="16.42578125" bestFit="1" customWidth="1"/>
    <col min="5" max="5" width="28.7109375" customWidth="1"/>
    <col min="6" max="6" width="27.5703125" bestFit="1" customWidth="1"/>
    <col min="7" max="7" width="14" bestFit="1" customWidth="1"/>
    <col min="8" max="8" width="13.85546875" customWidth="1"/>
  </cols>
  <sheetData>
    <row r="1" spans="2:7" x14ac:dyDescent="0.25">
      <c r="B1" s="171" t="s">
        <v>149</v>
      </c>
    </row>
    <row r="2" spans="2:7" ht="18.75" x14ac:dyDescent="0.3">
      <c r="B2" s="63" t="s">
        <v>138</v>
      </c>
      <c r="E2" s="146" t="s">
        <v>134</v>
      </c>
      <c r="F2" s="3" t="s">
        <v>135</v>
      </c>
      <c r="G2" s="18" t="s">
        <v>136</v>
      </c>
    </row>
    <row r="3" spans="2:7" ht="7.5" customHeight="1" thickBot="1" x14ac:dyDescent="0.3"/>
    <row r="4" spans="2:7" ht="15.75" thickBot="1" x14ac:dyDescent="0.3">
      <c r="B4" s="4" t="s">
        <v>0</v>
      </c>
      <c r="C4" s="36" t="s">
        <v>88</v>
      </c>
      <c r="D4" s="35" t="s">
        <v>107</v>
      </c>
      <c r="E4" s="4" t="s">
        <v>5</v>
      </c>
      <c r="F4" s="36" t="s">
        <v>89</v>
      </c>
      <c r="G4" s="5" t="s">
        <v>107</v>
      </c>
    </row>
    <row r="5" spans="2:7" ht="15.75" thickBot="1" x14ac:dyDescent="0.3">
      <c r="B5" s="13" t="s">
        <v>90</v>
      </c>
      <c r="C5" s="36" t="s">
        <v>91</v>
      </c>
      <c r="D5" s="35"/>
      <c r="E5" s="13" t="s">
        <v>13</v>
      </c>
      <c r="F5" s="44" t="s">
        <v>24</v>
      </c>
      <c r="G5" s="45"/>
    </row>
    <row r="6" spans="2:7" x14ac:dyDescent="0.25">
      <c r="B6" s="174" t="s">
        <v>139</v>
      </c>
      <c r="C6" s="44"/>
      <c r="D6" s="175" t="s">
        <v>137</v>
      </c>
      <c r="E6" s="8" t="s">
        <v>109</v>
      </c>
      <c r="F6" s="147">
        <v>89</v>
      </c>
      <c r="G6" s="9">
        <f>F6*$D$30</f>
        <v>2563200</v>
      </c>
    </row>
    <row r="7" spans="2:7" ht="15" customHeight="1" thickBot="1" x14ac:dyDescent="0.3">
      <c r="B7" s="176">
        <v>0.01</v>
      </c>
      <c r="C7" s="177">
        <f>D7/D30</f>
        <v>32.67</v>
      </c>
      <c r="D7" s="83">
        <f>(5%+ROUNDDOWN($D$30/1000,0)*$B$7)*G10</f>
        <v>940896</v>
      </c>
      <c r="E7" s="8" t="s">
        <v>93</v>
      </c>
      <c r="F7" s="147">
        <v>10</v>
      </c>
      <c r="G7" s="9">
        <f>F7*$D$30</f>
        <v>288000</v>
      </c>
    </row>
    <row r="8" spans="2:7" x14ac:dyDescent="0.25">
      <c r="B8" s="8" t="s">
        <v>9</v>
      </c>
      <c r="C8" s="137">
        <v>21</v>
      </c>
      <c r="D8" s="26">
        <f>C8*$D$30</f>
        <v>604800</v>
      </c>
      <c r="E8" s="8"/>
      <c r="F8" s="181"/>
      <c r="G8" s="9"/>
    </row>
    <row r="9" spans="2:7" ht="15.75" thickBot="1" x14ac:dyDescent="0.3">
      <c r="B9" s="17" t="s">
        <v>1</v>
      </c>
      <c r="C9" s="178">
        <v>9</v>
      </c>
      <c r="D9" s="28">
        <f>C9*$D$30</f>
        <v>259200</v>
      </c>
      <c r="E9" s="8"/>
      <c r="F9" s="46"/>
      <c r="G9" s="9"/>
    </row>
    <row r="10" spans="2:7" ht="15.75" thickBot="1" x14ac:dyDescent="0.3">
      <c r="B10" s="172" t="s">
        <v>94</v>
      </c>
      <c r="C10" s="173">
        <f>D10/D30</f>
        <v>62.67</v>
      </c>
      <c r="D10" s="83">
        <f>SUM(D7:D9)</f>
        <v>1804896</v>
      </c>
      <c r="E10" s="179" t="s">
        <v>95</v>
      </c>
      <c r="F10" s="34">
        <f>SUM(F6:F9)</f>
        <v>99</v>
      </c>
      <c r="G10" s="180">
        <f>SUM(G6:G9)</f>
        <v>2851200</v>
      </c>
    </row>
    <row r="11" spans="2:7" x14ac:dyDescent="0.25">
      <c r="B11" s="13" t="s">
        <v>96</v>
      </c>
      <c r="C11" s="37" t="s">
        <v>91</v>
      </c>
      <c r="D11" s="35" t="s">
        <v>97</v>
      </c>
      <c r="E11" s="6" t="s">
        <v>14</v>
      </c>
      <c r="F11" s="37" t="s">
        <v>24</v>
      </c>
      <c r="G11" s="7"/>
    </row>
    <row r="12" spans="2:7" x14ac:dyDescent="0.25">
      <c r="B12" s="8" t="s">
        <v>98</v>
      </c>
      <c r="C12" s="101">
        <f>$D$15/$D$30</f>
        <v>10</v>
      </c>
      <c r="D12" s="102">
        <f>ROUNDUP($D$30/$C$27/$B$14*$C$27/$D$27,0)</f>
        <v>9</v>
      </c>
      <c r="E12" s="48" t="s">
        <v>25</v>
      </c>
      <c r="F12" s="42"/>
      <c r="G12" s="7"/>
    </row>
    <row r="13" spans="2:7" x14ac:dyDescent="0.25">
      <c r="B13" s="103" t="s">
        <v>99</v>
      </c>
      <c r="C13" s="104"/>
      <c r="D13" s="37" t="s">
        <v>100</v>
      </c>
      <c r="E13" s="49"/>
      <c r="F13" s="42"/>
      <c r="G13" s="7"/>
    </row>
    <row r="14" spans="2:7" x14ac:dyDescent="0.25">
      <c r="B14" s="140">
        <v>15</v>
      </c>
      <c r="C14" s="148"/>
      <c r="D14" s="141">
        <v>32000</v>
      </c>
      <c r="E14" s="6"/>
      <c r="F14" s="42"/>
      <c r="G14" s="7"/>
    </row>
    <row r="15" spans="2:7" ht="15.75" thickBot="1" x14ac:dyDescent="0.3">
      <c r="B15" s="39" t="s">
        <v>21</v>
      </c>
      <c r="C15" s="101">
        <f>D15/D30</f>
        <v>10</v>
      </c>
      <c r="D15" s="28">
        <f>$D$12*$D$14</f>
        <v>288000</v>
      </c>
      <c r="E15" s="39" t="s">
        <v>26</v>
      </c>
      <c r="F15" s="43"/>
      <c r="G15" s="41"/>
    </row>
    <row r="16" spans="2:7" ht="15" customHeight="1" x14ac:dyDescent="0.25">
      <c r="B16" s="13" t="s">
        <v>101</v>
      </c>
      <c r="C16" s="36" t="s">
        <v>22</v>
      </c>
      <c r="D16" s="35"/>
      <c r="E16" s="14" t="s">
        <v>31</v>
      </c>
      <c r="F16" s="44" t="s">
        <v>24</v>
      </c>
      <c r="G16" s="9"/>
    </row>
    <row r="17" spans="2:7" x14ac:dyDescent="0.25">
      <c r="B17" s="8" t="s">
        <v>2</v>
      </c>
      <c r="C17" s="100">
        <f t="shared" ref="C17:C22" si="0">D17/$C$26/$C$27</f>
        <v>10.337333333333333</v>
      </c>
      <c r="D17" s="138">
        <v>310120</v>
      </c>
      <c r="E17" s="48" t="s">
        <v>25</v>
      </c>
      <c r="F17" s="42"/>
      <c r="G17" s="9"/>
    </row>
    <row r="18" spans="2:7" x14ac:dyDescent="0.25">
      <c r="B18" s="8" t="s">
        <v>3</v>
      </c>
      <c r="C18" s="79">
        <f t="shared" si="0"/>
        <v>8.3333333333333339</v>
      </c>
      <c r="D18" s="138">
        <v>250000</v>
      </c>
      <c r="E18" s="22"/>
      <c r="F18" s="42"/>
      <c r="G18" s="9"/>
    </row>
    <row r="19" spans="2:7" x14ac:dyDescent="0.25">
      <c r="B19" s="8" t="s">
        <v>4</v>
      </c>
      <c r="C19" s="79">
        <f t="shared" si="0"/>
        <v>3</v>
      </c>
      <c r="D19" s="138">
        <v>90000</v>
      </c>
      <c r="E19" s="22"/>
      <c r="F19" s="42"/>
      <c r="G19" s="9"/>
    </row>
    <row r="20" spans="2:7" x14ac:dyDescent="0.25">
      <c r="B20" s="8" t="s">
        <v>7</v>
      </c>
      <c r="C20" s="79">
        <f t="shared" si="0"/>
        <v>0</v>
      </c>
      <c r="D20" s="138">
        <v>0</v>
      </c>
      <c r="E20" s="23"/>
      <c r="F20" s="42"/>
      <c r="G20" s="7"/>
    </row>
    <row r="21" spans="2:7" x14ac:dyDescent="0.25">
      <c r="B21" s="8" t="s">
        <v>6</v>
      </c>
      <c r="C21" s="101">
        <f t="shared" si="0"/>
        <v>0.66666666666666663</v>
      </c>
      <c r="D21" s="138">
        <v>20000</v>
      </c>
      <c r="E21" s="23"/>
      <c r="F21" s="42"/>
      <c r="G21" s="7"/>
    </row>
    <row r="22" spans="2:7" ht="15.75" thickBot="1" x14ac:dyDescent="0.3">
      <c r="B22" s="39" t="s">
        <v>27</v>
      </c>
      <c r="C22" s="67">
        <f t="shared" si="0"/>
        <v>22.337333333333333</v>
      </c>
      <c r="D22" s="28">
        <f>SUM($D$17:$D$21)</f>
        <v>670120</v>
      </c>
      <c r="E22" s="50" t="s">
        <v>30</v>
      </c>
      <c r="F22" s="43"/>
      <c r="G22" s="41"/>
    </row>
    <row r="23" spans="2:7" ht="15.75" thickBot="1" x14ac:dyDescent="0.3">
      <c r="B23" s="15" t="s">
        <v>15</v>
      </c>
      <c r="C23" s="72">
        <f>D23/D30</f>
        <v>95.93805555555555</v>
      </c>
      <c r="D23" s="16">
        <f>$D$10+$D$15+$D$22</f>
        <v>2763016</v>
      </c>
      <c r="E23" s="25" t="s">
        <v>16</v>
      </c>
      <c r="F23" s="34"/>
      <c r="G23" s="16">
        <f>$G$10+$G$15+$G$22</f>
        <v>2851200</v>
      </c>
    </row>
    <row r="24" spans="2:7" ht="15.75" thickBot="1" x14ac:dyDescent="0.3">
      <c r="B24" s="17"/>
      <c r="C24" s="11"/>
      <c r="D24" s="11"/>
      <c r="E24" s="10" t="s">
        <v>17</v>
      </c>
      <c r="F24" s="11"/>
      <c r="G24" s="118">
        <f>$G$23-$D$23</f>
        <v>88184</v>
      </c>
    </row>
    <row r="26" spans="2:7" x14ac:dyDescent="0.25">
      <c r="B26" s="1" t="s">
        <v>8</v>
      </c>
      <c r="C26" s="142">
        <v>100</v>
      </c>
      <c r="D26" t="s">
        <v>43</v>
      </c>
    </row>
    <row r="27" spans="2:7" ht="15.75" thickBot="1" x14ac:dyDescent="0.3">
      <c r="B27" s="1" t="s">
        <v>10</v>
      </c>
      <c r="C27" s="143">
        <v>300</v>
      </c>
      <c r="D27" s="143">
        <v>220</v>
      </c>
    </row>
    <row r="28" spans="2:7" x14ac:dyDescent="0.25">
      <c r="B28" s="64" t="s">
        <v>110</v>
      </c>
      <c r="C28" s="59"/>
      <c r="D28" s="5"/>
      <c r="E28" s="51" t="s">
        <v>33</v>
      </c>
      <c r="F28" s="52"/>
      <c r="G28" s="53"/>
    </row>
    <row r="29" spans="2:7" ht="15.75" thickBot="1" x14ac:dyDescent="0.3">
      <c r="B29" s="8"/>
      <c r="C29" s="12" t="s">
        <v>111</v>
      </c>
      <c r="D29" s="7" t="s">
        <v>19</v>
      </c>
      <c r="E29" s="54" t="s">
        <v>112</v>
      </c>
      <c r="F29" s="55" t="s">
        <v>113</v>
      </c>
      <c r="G29" s="56"/>
    </row>
    <row r="30" spans="2:7" ht="15.75" thickBot="1" x14ac:dyDescent="0.3">
      <c r="B30" s="119" t="s">
        <v>18</v>
      </c>
      <c r="C30" s="120">
        <v>0.96</v>
      </c>
      <c r="D30" s="121">
        <f>$C$30*C26*$C$27</f>
        <v>28800</v>
      </c>
      <c r="E30" s="122">
        <f>C30</f>
        <v>0.96</v>
      </c>
      <c r="F30" s="58" t="s">
        <v>32</v>
      </c>
      <c r="G30" s="61">
        <v>1</v>
      </c>
    </row>
    <row r="31" spans="2:7" ht="9" customHeight="1" x14ac:dyDescent="0.25">
      <c r="B31" s="12"/>
      <c r="C31" s="12"/>
      <c r="D31" s="12"/>
      <c r="E31" s="12"/>
      <c r="F31" s="12"/>
      <c r="G31" s="12"/>
    </row>
    <row r="32" spans="2:7" x14ac:dyDescent="0.25">
      <c r="B32" s="12"/>
      <c r="C32" s="12"/>
      <c r="D32" s="12"/>
      <c r="E32" s="12"/>
      <c r="F32" s="12"/>
      <c r="G32" s="12"/>
    </row>
    <row r="33" spans="2:7" x14ac:dyDescent="0.25">
      <c r="B33" s="12"/>
      <c r="C33" s="12"/>
      <c r="D33" s="12"/>
      <c r="E33" s="12"/>
      <c r="F33" s="12"/>
      <c r="G33" s="12"/>
    </row>
    <row r="34" spans="2:7" x14ac:dyDescent="0.25">
      <c r="B34" s="12"/>
      <c r="C34" s="12"/>
      <c r="D34" s="12"/>
      <c r="E34" s="12"/>
      <c r="F34" s="12"/>
      <c r="G34" s="12"/>
    </row>
    <row r="36" spans="2:7" x14ac:dyDescent="0.25">
      <c r="B36" s="12"/>
      <c r="C36" s="12"/>
      <c r="D36" s="12"/>
      <c r="E36" s="12"/>
      <c r="F36" s="12"/>
      <c r="G36" s="12"/>
    </row>
    <row r="37" spans="2:7" x14ac:dyDescent="0.25">
      <c r="B37" s="12"/>
      <c r="C37" s="12"/>
      <c r="D37" s="12"/>
      <c r="E37" s="12"/>
      <c r="F37" s="12"/>
      <c r="G37" s="12"/>
    </row>
    <row r="38" spans="2:7" x14ac:dyDescent="0.25">
      <c r="B38" s="12"/>
      <c r="C38" s="12"/>
      <c r="D38" s="12"/>
      <c r="E38" s="12"/>
      <c r="F38" s="12"/>
      <c r="G38" s="12"/>
    </row>
    <row r="39" spans="2:7" x14ac:dyDescent="0.25">
      <c r="B39" s="12"/>
      <c r="C39" s="12"/>
      <c r="D39" s="12"/>
      <c r="E39" s="12"/>
      <c r="F39" s="12"/>
      <c r="G39" s="12"/>
    </row>
    <row r="41" spans="2:7" x14ac:dyDescent="0.25">
      <c r="B41" s="12"/>
      <c r="C41" s="12"/>
      <c r="D41" s="12"/>
      <c r="E41" s="12"/>
      <c r="F41" s="12"/>
      <c r="G41" s="12"/>
    </row>
    <row r="42" spans="2:7" x14ac:dyDescent="0.25">
      <c r="B42" s="12"/>
      <c r="C42" s="12"/>
      <c r="D42" s="12"/>
      <c r="E42" s="12"/>
      <c r="F42" s="12"/>
      <c r="G42" s="12"/>
    </row>
    <row r="44" spans="2:7" x14ac:dyDescent="0.25">
      <c r="B44" s="12"/>
      <c r="C44" s="12"/>
      <c r="D44" s="12"/>
      <c r="E44" s="12"/>
      <c r="F44" s="12"/>
      <c r="G44" s="12"/>
    </row>
    <row r="45" spans="2:7" x14ac:dyDescent="0.25">
      <c r="B45" s="12"/>
      <c r="C45" s="12"/>
      <c r="D45" s="12"/>
      <c r="E45" s="12"/>
      <c r="F45" s="12"/>
      <c r="G45" s="12"/>
    </row>
    <row r="46" spans="2:7" x14ac:dyDescent="0.25">
      <c r="B46" s="12"/>
      <c r="C46" s="12"/>
      <c r="D46" s="12"/>
      <c r="E46" s="12"/>
      <c r="F46" s="12"/>
      <c r="G46" s="12"/>
    </row>
    <row r="47" spans="2:7" x14ac:dyDescent="0.25">
      <c r="B47" s="12"/>
      <c r="C47" s="12"/>
      <c r="D47" s="12"/>
      <c r="E47" s="12"/>
      <c r="F47" s="12"/>
      <c r="G47" s="12"/>
    </row>
    <row r="48" spans="2:7" x14ac:dyDescent="0.25">
      <c r="B48" s="12"/>
      <c r="C48" s="12"/>
      <c r="D48" s="12"/>
      <c r="E48" s="12"/>
      <c r="F48" s="12"/>
      <c r="G48" s="12"/>
    </row>
    <row r="50" spans="1:7" x14ac:dyDescent="0.25">
      <c r="B50" s="12"/>
      <c r="C50" s="12"/>
      <c r="D50" s="12"/>
      <c r="E50" s="12"/>
      <c r="F50" s="12"/>
      <c r="G50" s="12"/>
    </row>
    <row r="51" spans="1:7" ht="8.25" customHeight="1" x14ac:dyDescent="0.25"/>
    <row r="52" spans="1:7" x14ac:dyDescent="0.25">
      <c r="A52" s="124" t="s">
        <v>114</v>
      </c>
      <c r="B52" s="123" t="s">
        <v>34</v>
      </c>
      <c r="C52" s="123" t="s">
        <v>35</v>
      </c>
      <c r="D52" s="123" t="s">
        <v>36</v>
      </c>
      <c r="E52" s="123" t="s">
        <v>38</v>
      </c>
      <c r="F52" s="123" t="s">
        <v>39</v>
      </c>
      <c r="G52" s="123" t="s">
        <v>37</v>
      </c>
    </row>
    <row r="53" spans="1:7" x14ac:dyDescent="0.25">
      <c r="A53" s="124"/>
      <c r="B53" s="150">
        <f>G24</f>
        <v>88184</v>
      </c>
      <c r="C53" s="151">
        <f>G23</f>
        <v>2851200</v>
      </c>
      <c r="D53" s="151">
        <f>D23</f>
        <v>2763016</v>
      </c>
      <c r="E53" s="139">
        <f>D10</f>
        <v>1804896</v>
      </c>
      <c r="F53" s="139">
        <f>D15</f>
        <v>288000</v>
      </c>
      <c r="G53" s="139">
        <f>D22</f>
        <v>670120</v>
      </c>
    </row>
    <row r="54" spans="1:7" x14ac:dyDescent="0.25">
      <c r="A54" s="152">
        <v>0</v>
      </c>
      <c r="B54" s="139">
        <f t="dataTable" ref="B54:G156" dt2D="0" dtr="0" r1="C30"/>
        <v>-670120</v>
      </c>
      <c r="C54" s="139">
        <v>0</v>
      </c>
      <c r="D54" s="139">
        <v>670120</v>
      </c>
      <c r="E54" s="139">
        <v>0</v>
      </c>
      <c r="F54" s="139">
        <v>0</v>
      </c>
      <c r="G54" s="139">
        <v>670120</v>
      </c>
    </row>
    <row r="55" spans="1:7" x14ac:dyDescent="0.25">
      <c r="A55" s="152">
        <v>1.2500000000000001E-2</v>
      </c>
      <c r="B55" s="139">
        <v>-678101.25</v>
      </c>
      <c r="C55" s="139">
        <v>37125</v>
      </c>
      <c r="D55" s="139">
        <v>715226.25</v>
      </c>
      <c r="E55" s="139">
        <v>13106.25</v>
      </c>
      <c r="F55" s="139">
        <v>32000</v>
      </c>
      <c r="G55" s="139">
        <v>670120</v>
      </c>
    </row>
    <row r="56" spans="1:7" x14ac:dyDescent="0.25">
      <c r="A56" s="152">
        <v>2.5000000000000001E-2</v>
      </c>
      <c r="B56" s="139">
        <v>-654082.5</v>
      </c>
      <c r="C56" s="139">
        <v>74250</v>
      </c>
      <c r="D56" s="139">
        <v>728332.5</v>
      </c>
      <c r="E56" s="139">
        <v>26212.5</v>
      </c>
      <c r="F56" s="139">
        <v>32000</v>
      </c>
      <c r="G56" s="139">
        <v>670120</v>
      </c>
    </row>
    <row r="57" spans="1:7" x14ac:dyDescent="0.25">
      <c r="A57" s="152">
        <v>3.7499999999999999E-2</v>
      </c>
      <c r="B57" s="139">
        <v>-631177.5</v>
      </c>
      <c r="C57" s="139">
        <v>111375</v>
      </c>
      <c r="D57" s="139">
        <v>742552.5</v>
      </c>
      <c r="E57" s="139">
        <v>40432.5</v>
      </c>
      <c r="F57" s="139">
        <v>32000</v>
      </c>
      <c r="G57" s="139">
        <v>670120</v>
      </c>
    </row>
    <row r="58" spans="1:7" x14ac:dyDescent="0.25">
      <c r="A58" s="152">
        <v>0.05</v>
      </c>
      <c r="B58" s="139">
        <v>-607530</v>
      </c>
      <c r="C58" s="139">
        <v>148500</v>
      </c>
      <c r="D58" s="139">
        <v>756030</v>
      </c>
      <c r="E58" s="139">
        <v>53910</v>
      </c>
      <c r="F58" s="139">
        <v>32000</v>
      </c>
      <c r="G58" s="139">
        <v>670120</v>
      </c>
    </row>
    <row r="59" spans="1:7" x14ac:dyDescent="0.25">
      <c r="A59" s="152">
        <v>6.25E-2</v>
      </c>
      <c r="B59" s="139">
        <v>-583882.5</v>
      </c>
      <c r="C59" s="139">
        <v>185625</v>
      </c>
      <c r="D59" s="139">
        <v>769507.5</v>
      </c>
      <c r="E59" s="139">
        <v>67387.5</v>
      </c>
      <c r="F59" s="139">
        <v>32000</v>
      </c>
      <c r="G59" s="139">
        <v>670120</v>
      </c>
    </row>
    <row r="60" spans="1:7" x14ac:dyDescent="0.25">
      <c r="A60" s="152">
        <v>7.4999999999999997E-2</v>
      </c>
      <c r="B60" s="139">
        <v>-562462.5</v>
      </c>
      <c r="C60" s="139">
        <v>222750</v>
      </c>
      <c r="D60" s="139">
        <v>785212.5</v>
      </c>
      <c r="E60" s="139">
        <v>83092.5</v>
      </c>
      <c r="F60" s="139">
        <v>32000</v>
      </c>
      <c r="G60" s="139">
        <v>670120</v>
      </c>
    </row>
    <row r="61" spans="1:7" x14ac:dyDescent="0.25">
      <c r="A61" s="152">
        <v>8.7499999999999994E-2</v>
      </c>
      <c r="B61" s="139">
        <v>-539186.25</v>
      </c>
      <c r="C61" s="139">
        <v>259875</v>
      </c>
      <c r="D61" s="139">
        <v>799061.25</v>
      </c>
      <c r="E61" s="139">
        <v>96941.25</v>
      </c>
      <c r="F61" s="139">
        <v>32000</v>
      </c>
      <c r="G61" s="139">
        <v>670120</v>
      </c>
    </row>
    <row r="62" spans="1:7" x14ac:dyDescent="0.25">
      <c r="A62" s="152">
        <v>0.1</v>
      </c>
      <c r="B62" s="139">
        <v>-518880</v>
      </c>
      <c r="C62" s="139">
        <v>297000</v>
      </c>
      <c r="D62" s="139">
        <v>815880</v>
      </c>
      <c r="E62" s="139">
        <v>113760</v>
      </c>
      <c r="F62" s="139">
        <v>32000</v>
      </c>
      <c r="G62" s="139">
        <v>670120</v>
      </c>
    </row>
    <row r="63" spans="1:7" x14ac:dyDescent="0.25">
      <c r="A63" s="152">
        <v>0.1125</v>
      </c>
      <c r="B63" s="139">
        <v>-527975</v>
      </c>
      <c r="C63" s="139">
        <v>334125</v>
      </c>
      <c r="D63" s="139">
        <v>862100</v>
      </c>
      <c r="E63" s="139">
        <v>127980</v>
      </c>
      <c r="F63" s="139">
        <v>64000</v>
      </c>
      <c r="G63" s="139">
        <v>670120</v>
      </c>
    </row>
    <row r="64" spans="1:7" x14ac:dyDescent="0.25">
      <c r="A64" s="152">
        <v>0.125</v>
      </c>
      <c r="B64" s="139">
        <v>-505070</v>
      </c>
      <c r="C64" s="139">
        <v>371250</v>
      </c>
      <c r="D64" s="139">
        <v>876320</v>
      </c>
      <c r="E64" s="139">
        <v>142200</v>
      </c>
      <c r="F64" s="139">
        <v>64000</v>
      </c>
      <c r="G64" s="139">
        <v>670120</v>
      </c>
    </row>
    <row r="65" spans="1:7" x14ac:dyDescent="0.25">
      <c r="A65" s="152">
        <v>0.13750000000000001</v>
      </c>
      <c r="B65" s="139">
        <v>-486248.74999999994</v>
      </c>
      <c r="C65" s="139">
        <v>408375.00000000006</v>
      </c>
      <c r="D65" s="139">
        <v>894623.75</v>
      </c>
      <c r="E65" s="139">
        <v>160503.75000000003</v>
      </c>
      <c r="F65" s="139">
        <v>64000</v>
      </c>
      <c r="G65" s="139">
        <v>670120</v>
      </c>
    </row>
    <row r="66" spans="1:7" x14ac:dyDescent="0.25">
      <c r="A66" s="152">
        <v>0.15</v>
      </c>
      <c r="B66" s="139">
        <v>-463715</v>
      </c>
      <c r="C66" s="139">
        <v>445500</v>
      </c>
      <c r="D66" s="139">
        <v>909215</v>
      </c>
      <c r="E66" s="139">
        <v>175095</v>
      </c>
      <c r="F66" s="139">
        <v>64000</v>
      </c>
      <c r="G66" s="139">
        <v>670120</v>
      </c>
    </row>
    <row r="67" spans="1:7" x14ac:dyDescent="0.25">
      <c r="A67" s="152">
        <v>0.16250000000000001</v>
      </c>
      <c r="B67" s="139">
        <v>-441181.25</v>
      </c>
      <c r="C67" s="139">
        <v>482625</v>
      </c>
      <c r="D67" s="139">
        <v>923806.25</v>
      </c>
      <c r="E67" s="139">
        <v>189686.25</v>
      </c>
      <c r="F67" s="139">
        <v>64000</v>
      </c>
      <c r="G67" s="139">
        <v>670120</v>
      </c>
    </row>
    <row r="68" spans="1:7" x14ac:dyDescent="0.25">
      <c r="A68" s="152">
        <v>0.17499999999999999</v>
      </c>
      <c r="B68" s="139">
        <v>-423845</v>
      </c>
      <c r="C68" s="139">
        <v>519750</v>
      </c>
      <c r="D68" s="139">
        <v>943595</v>
      </c>
      <c r="E68" s="139">
        <v>209475</v>
      </c>
      <c r="F68" s="139">
        <v>64000</v>
      </c>
      <c r="G68" s="139">
        <v>670120</v>
      </c>
    </row>
    <row r="69" spans="1:7" x14ac:dyDescent="0.25">
      <c r="A69" s="152">
        <v>0.1875</v>
      </c>
      <c r="B69" s="139">
        <v>-401682.5</v>
      </c>
      <c r="C69" s="139">
        <v>556875</v>
      </c>
      <c r="D69" s="139">
        <v>958557.5</v>
      </c>
      <c r="E69" s="139">
        <v>224437.5</v>
      </c>
      <c r="F69" s="139">
        <v>64000</v>
      </c>
      <c r="G69" s="139">
        <v>670120</v>
      </c>
    </row>
    <row r="70" spans="1:7" x14ac:dyDescent="0.25">
      <c r="A70" s="152">
        <v>0.2</v>
      </c>
      <c r="B70" s="139">
        <v>-385460</v>
      </c>
      <c r="C70" s="139">
        <v>594000</v>
      </c>
      <c r="D70" s="139">
        <v>979460</v>
      </c>
      <c r="E70" s="139">
        <v>245340</v>
      </c>
      <c r="F70" s="139">
        <v>64000</v>
      </c>
      <c r="G70" s="139">
        <v>670120</v>
      </c>
    </row>
    <row r="71" spans="1:7" x14ac:dyDescent="0.25">
      <c r="A71" s="152">
        <v>0.21249999999999999</v>
      </c>
      <c r="B71" s="139">
        <v>-363668.75</v>
      </c>
      <c r="C71" s="139">
        <v>631125</v>
      </c>
      <c r="D71" s="139">
        <v>994793.75</v>
      </c>
      <c r="E71" s="139">
        <v>260673.75</v>
      </c>
      <c r="F71" s="139">
        <v>64000</v>
      </c>
      <c r="G71" s="139">
        <v>670120</v>
      </c>
    </row>
    <row r="72" spans="1:7" x14ac:dyDescent="0.25">
      <c r="A72" s="152">
        <v>0.22500000000000001</v>
      </c>
      <c r="B72" s="139">
        <v>-373877.5</v>
      </c>
      <c r="C72" s="139">
        <v>668250</v>
      </c>
      <c r="D72" s="139">
        <v>1042127.5</v>
      </c>
      <c r="E72" s="139">
        <v>276007.5</v>
      </c>
      <c r="F72" s="139">
        <v>96000</v>
      </c>
      <c r="G72" s="139">
        <v>670120</v>
      </c>
    </row>
    <row r="73" spans="1:7" x14ac:dyDescent="0.25">
      <c r="A73" s="152">
        <v>0.23749999999999999</v>
      </c>
      <c r="B73" s="139">
        <v>-359140</v>
      </c>
      <c r="C73" s="139">
        <v>705375</v>
      </c>
      <c r="D73" s="139">
        <v>1064515</v>
      </c>
      <c r="E73" s="139">
        <v>298395</v>
      </c>
      <c r="F73" s="139">
        <v>96000</v>
      </c>
      <c r="G73" s="139">
        <v>670120</v>
      </c>
    </row>
    <row r="74" spans="1:7" x14ac:dyDescent="0.25">
      <c r="A74" s="152">
        <v>0.25</v>
      </c>
      <c r="B74" s="139">
        <v>-337720</v>
      </c>
      <c r="C74" s="139">
        <v>742500</v>
      </c>
      <c r="D74" s="139">
        <v>1080220</v>
      </c>
      <c r="E74" s="139">
        <v>314100</v>
      </c>
      <c r="F74" s="139">
        <v>96000</v>
      </c>
      <c r="G74" s="139">
        <v>670120</v>
      </c>
    </row>
    <row r="75" spans="1:7" x14ac:dyDescent="0.25">
      <c r="A75" s="152">
        <v>0.26250000000000001</v>
      </c>
      <c r="B75" s="139">
        <v>-316300</v>
      </c>
      <c r="C75" s="139">
        <v>779625</v>
      </c>
      <c r="D75" s="139">
        <v>1095925</v>
      </c>
      <c r="E75" s="139">
        <v>329805</v>
      </c>
      <c r="F75" s="139">
        <v>96000</v>
      </c>
      <c r="G75" s="139">
        <v>670120</v>
      </c>
    </row>
    <row r="76" spans="1:7" x14ac:dyDescent="0.25">
      <c r="A76" s="152">
        <v>0.27500000000000002</v>
      </c>
      <c r="B76" s="139">
        <v>-303047.49999999988</v>
      </c>
      <c r="C76" s="139">
        <v>816750.00000000012</v>
      </c>
      <c r="D76" s="139">
        <v>1119797.5</v>
      </c>
      <c r="E76" s="139">
        <v>353677.50000000006</v>
      </c>
      <c r="F76" s="139">
        <v>96000</v>
      </c>
      <c r="G76" s="139">
        <v>670120</v>
      </c>
    </row>
    <row r="77" spans="1:7" x14ac:dyDescent="0.25">
      <c r="A77" s="152">
        <v>0.28749999999999998</v>
      </c>
      <c r="B77" s="139">
        <v>-281998.75000000012</v>
      </c>
      <c r="C77" s="139">
        <v>853874.99999999988</v>
      </c>
      <c r="D77" s="139">
        <v>1135873.75</v>
      </c>
      <c r="E77" s="139">
        <v>369753.74999999994</v>
      </c>
      <c r="F77" s="139">
        <v>96000</v>
      </c>
      <c r="G77" s="139">
        <v>670120</v>
      </c>
    </row>
    <row r="78" spans="1:7" x14ac:dyDescent="0.25">
      <c r="A78" s="152">
        <v>0.3</v>
      </c>
      <c r="B78" s="139">
        <v>-269860</v>
      </c>
      <c r="C78" s="139">
        <v>891000</v>
      </c>
      <c r="D78" s="139">
        <v>1160860</v>
      </c>
      <c r="E78" s="139">
        <v>394740</v>
      </c>
      <c r="F78" s="139">
        <v>96000</v>
      </c>
      <c r="G78" s="139">
        <v>670120</v>
      </c>
    </row>
    <row r="79" spans="1:7" x14ac:dyDescent="0.25">
      <c r="A79" s="152">
        <v>0.3125</v>
      </c>
      <c r="B79" s="139">
        <v>-249182.5</v>
      </c>
      <c r="C79" s="139">
        <v>928125</v>
      </c>
      <c r="D79" s="139">
        <v>1177307.5</v>
      </c>
      <c r="E79" s="139">
        <v>411187.5</v>
      </c>
      <c r="F79" s="139">
        <v>96000</v>
      </c>
      <c r="G79" s="139">
        <v>670120</v>
      </c>
    </row>
    <row r="80" spans="1:7" x14ac:dyDescent="0.25">
      <c r="A80" s="152">
        <v>0.32500000000000001</v>
      </c>
      <c r="B80" s="139">
        <v>-228505</v>
      </c>
      <c r="C80" s="139">
        <v>965250</v>
      </c>
      <c r="D80" s="139">
        <v>1193755</v>
      </c>
      <c r="E80" s="139">
        <v>427635</v>
      </c>
      <c r="F80" s="139">
        <v>96000</v>
      </c>
      <c r="G80" s="139">
        <v>670120</v>
      </c>
    </row>
    <row r="81" spans="1:7" x14ac:dyDescent="0.25">
      <c r="A81" s="152">
        <v>0.33750000000000002</v>
      </c>
      <c r="B81" s="139">
        <v>-249851.25</v>
      </c>
      <c r="C81" s="139">
        <v>1002375</v>
      </c>
      <c r="D81" s="139">
        <v>1252226.25</v>
      </c>
      <c r="E81" s="139">
        <v>454106.25</v>
      </c>
      <c r="F81" s="139">
        <v>128000</v>
      </c>
      <c r="G81" s="139">
        <v>670120</v>
      </c>
    </row>
    <row r="82" spans="1:7" x14ac:dyDescent="0.25">
      <c r="A82" s="152">
        <v>0.35</v>
      </c>
      <c r="B82" s="139">
        <v>-229545</v>
      </c>
      <c r="C82" s="139">
        <v>1039500</v>
      </c>
      <c r="D82" s="139">
        <v>1269045</v>
      </c>
      <c r="E82" s="139">
        <v>470925</v>
      </c>
      <c r="F82" s="139">
        <v>128000</v>
      </c>
      <c r="G82" s="139">
        <v>670120</v>
      </c>
    </row>
    <row r="83" spans="1:7" x14ac:dyDescent="0.25">
      <c r="A83" s="152">
        <v>0.36249999999999999</v>
      </c>
      <c r="B83" s="139">
        <v>-209238.75</v>
      </c>
      <c r="C83" s="139">
        <v>1076625</v>
      </c>
      <c r="D83" s="139">
        <v>1285863.75</v>
      </c>
      <c r="E83" s="139">
        <v>487743.75</v>
      </c>
      <c r="F83" s="139">
        <v>128000</v>
      </c>
      <c r="G83" s="139">
        <v>670120</v>
      </c>
    </row>
    <row r="84" spans="1:7" x14ac:dyDescent="0.25">
      <c r="A84" s="152">
        <v>0.375</v>
      </c>
      <c r="B84" s="139">
        <v>-200070</v>
      </c>
      <c r="C84" s="139">
        <v>1113750</v>
      </c>
      <c r="D84" s="139">
        <v>1313820</v>
      </c>
      <c r="E84" s="139">
        <v>515700</v>
      </c>
      <c r="F84" s="139">
        <v>128000</v>
      </c>
      <c r="G84" s="139">
        <v>670120</v>
      </c>
    </row>
    <row r="85" spans="1:7" x14ac:dyDescent="0.25">
      <c r="A85" s="152">
        <v>0.38750000000000001</v>
      </c>
      <c r="B85" s="139">
        <v>-180135</v>
      </c>
      <c r="C85" s="139">
        <v>1150875</v>
      </c>
      <c r="D85" s="139">
        <v>1331010</v>
      </c>
      <c r="E85" s="139">
        <v>532890</v>
      </c>
      <c r="F85" s="139">
        <v>128000</v>
      </c>
      <c r="G85" s="139">
        <v>670120</v>
      </c>
    </row>
    <row r="86" spans="1:7" x14ac:dyDescent="0.25">
      <c r="A86" s="152">
        <v>0.4</v>
      </c>
      <c r="B86" s="139">
        <v>-172080</v>
      </c>
      <c r="C86" s="139">
        <v>1188000</v>
      </c>
      <c r="D86" s="139">
        <v>1360080</v>
      </c>
      <c r="E86" s="139">
        <v>561960</v>
      </c>
      <c r="F86" s="139">
        <v>128000</v>
      </c>
      <c r="G86" s="139">
        <v>670120</v>
      </c>
    </row>
    <row r="87" spans="1:7" x14ac:dyDescent="0.25">
      <c r="A87" s="152">
        <v>0.41249999999999998</v>
      </c>
      <c r="B87" s="139">
        <v>-152516.25</v>
      </c>
      <c r="C87" s="139">
        <v>1225125</v>
      </c>
      <c r="D87" s="139">
        <v>1377641.25</v>
      </c>
      <c r="E87" s="139">
        <v>579521.25</v>
      </c>
      <c r="F87" s="139">
        <v>128000</v>
      </c>
      <c r="G87" s="139">
        <v>670120</v>
      </c>
    </row>
    <row r="88" spans="1:7" x14ac:dyDescent="0.25">
      <c r="A88" s="152">
        <v>0.42499999999999999</v>
      </c>
      <c r="B88" s="139">
        <v>-132952.5</v>
      </c>
      <c r="C88" s="139">
        <v>1262250</v>
      </c>
      <c r="D88" s="139">
        <v>1395202.5</v>
      </c>
      <c r="E88" s="139">
        <v>597082.5</v>
      </c>
      <c r="F88" s="139">
        <v>128000</v>
      </c>
      <c r="G88" s="139">
        <v>670120</v>
      </c>
    </row>
    <row r="89" spans="1:7" x14ac:dyDescent="0.25">
      <c r="A89" s="152">
        <v>0.4375</v>
      </c>
      <c r="B89" s="139">
        <v>-126382.5</v>
      </c>
      <c r="C89" s="139">
        <v>1299375</v>
      </c>
      <c r="D89" s="139">
        <v>1425757.5</v>
      </c>
      <c r="E89" s="139">
        <v>627637.5</v>
      </c>
      <c r="F89" s="139">
        <v>128000</v>
      </c>
      <c r="G89" s="139">
        <v>670120</v>
      </c>
    </row>
    <row r="90" spans="1:7" x14ac:dyDescent="0.25">
      <c r="A90" s="152">
        <v>0.45</v>
      </c>
      <c r="B90" s="139">
        <v>-139190</v>
      </c>
      <c r="C90" s="139">
        <v>1336500</v>
      </c>
      <c r="D90" s="139">
        <v>1475690</v>
      </c>
      <c r="E90" s="139">
        <v>645570</v>
      </c>
      <c r="F90" s="139">
        <v>160000</v>
      </c>
      <c r="G90" s="139">
        <v>670120</v>
      </c>
    </row>
    <row r="91" spans="1:7" x14ac:dyDescent="0.25">
      <c r="A91" s="152">
        <v>0.46250000000000002</v>
      </c>
      <c r="B91" s="139">
        <v>-119997.5</v>
      </c>
      <c r="C91" s="139">
        <v>1373625</v>
      </c>
      <c r="D91" s="139">
        <v>1493622.5</v>
      </c>
      <c r="E91" s="139">
        <v>663502.5</v>
      </c>
      <c r="F91" s="139">
        <v>160000</v>
      </c>
      <c r="G91" s="139">
        <v>670120</v>
      </c>
    </row>
    <row r="92" spans="1:7" x14ac:dyDescent="0.25">
      <c r="A92" s="152">
        <v>0.47499999999999998</v>
      </c>
      <c r="B92" s="139">
        <v>-114912.5</v>
      </c>
      <c r="C92" s="139">
        <v>1410750</v>
      </c>
      <c r="D92" s="139">
        <v>1525662.5</v>
      </c>
      <c r="E92" s="139">
        <v>695542.5</v>
      </c>
      <c r="F92" s="139">
        <v>160000</v>
      </c>
      <c r="G92" s="139">
        <v>670120</v>
      </c>
    </row>
    <row r="93" spans="1:7" x14ac:dyDescent="0.25">
      <c r="A93" s="152">
        <v>0.48749999999999999</v>
      </c>
      <c r="B93" s="139">
        <v>-96091.25</v>
      </c>
      <c r="C93" s="139">
        <v>1447875</v>
      </c>
      <c r="D93" s="139">
        <v>1543966.25</v>
      </c>
      <c r="E93" s="139">
        <v>713846.25</v>
      </c>
      <c r="F93" s="139">
        <v>160000</v>
      </c>
      <c r="G93" s="139">
        <v>670120</v>
      </c>
    </row>
    <row r="94" spans="1:7" x14ac:dyDescent="0.25">
      <c r="A94" s="152">
        <v>0.5</v>
      </c>
      <c r="B94" s="139">
        <v>-92120</v>
      </c>
      <c r="C94" s="139">
        <v>1485000</v>
      </c>
      <c r="D94" s="139">
        <v>1577120</v>
      </c>
      <c r="E94" s="139">
        <v>747000</v>
      </c>
      <c r="F94" s="139">
        <v>160000</v>
      </c>
      <c r="G94" s="139">
        <v>670120</v>
      </c>
    </row>
    <row r="95" spans="1:7" x14ac:dyDescent="0.25">
      <c r="A95" s="152">
        <v>0.51249999999999996</v>
      </c>
      <c r="B95" s="139">
        <v>-73670.000000000233</v>
      </c>
      <c r="C95" s="139">
        <v>1522124.9999999998</v>
      </c>
      <c r="D95" s="139">
        <v>1595795</v>
      </c>
      <c r="E95" s="139">
        <v>765674.99999999988</v>
      </c>
      <c r="F95" s="139">
        <v>160000</v>
      </c>
      <c r="G95" s="139">
        <v>670120</v>
      </c>
    </row>
    <row r="96" spans="1:7" x14ac:dyDescent="0.25">
      <c r="A96" s="152">
        <v>0.52500000000000002</v>
      </c>
      <c r="B96" s="139">
        <v>-55220</v>
      </c>
      <c r="C96" s="139">
        <v>1559250</v>
      </c>
      <c r="D96" s="139">
        <v>1614470</v>
      </c>
      <c r="E96" s="139">
        <v>784350</v>
      </c>
      <c r="F96" s="139">
        <v>160000</v>
      </c>
      <c r="G96" s="139">
        <v>670120</v>
      </c>
    </row>
    <row r="97" spans="1:7" x14ac:dyDescent="0.25">
      <c r="A97" s="152">
        <v>0.53749999999999998</v>
      </c>
      <c r="B97" s="139">
        <v>-52733.75</v>
      </c>
      <c r="C97" s="139">
        <v>1596375</v>
      </c>
      <c r="D97" s="139">
        <v>1649108.75</v>
      </c>
      <c r="E97" s="139">
        <v>818988.75</v>
      </c>
      <c r="F97" s="139">
        <v>160000</v>
      </c>
      <c r="G97" s="139">
        <v>670120</v>
      </c>
    </row>
    <row r="98" spans="1:7" x14ac:dyDescent="0.25">
      <c r="A98" s="152">
        <v>0.55000000000000004</v>
      </c>
      <c r="B98" s="139">
        <v>-34654.999999999767</v>
      </c>
      <c r="C98" s="139">
        <v>1633500.0000000002</v>
      </c>
      <c r="D98" s="139">
        <v>1668155</v>
      </c>
      <c r="E98" s="139">
        <v>838035.00000000012</v>
      </c>
      <c r="F98" s="139">
        <v>160000</v>
      </c>
      <c r="G98" s="139">
        <v>670120</v>
      </c>
    </row>
    <row r="99" spans="1:7" x14ac:dyDescent="0.25">
      <c r="A99" s="152">
        <v>0.5625</v>
      </c>
      <c r="B99" s="139">
        <v>-48576.25</v>
      </c>
      <c r="C99" s="139">
        <v>1670625</v>
      </c>
      <c r="D99" s="139">
        <v>1719201.25</v>
      </c>
      <c r="E99" s="139">
        <v>857081.25</v>
      </c>
      <c r="F99" s="139">
        <v>192000</v>
      </c>
      <c r="G99" s="139">
        <v>670120</v>
      </c>
    </row>
    <row r="100" spans="1:7" x14ac:dyDescent="0.25">
      <c r="A100" s="152">
        <v>0.57499999999999996</v>
      </c>
      <c r="B100" s="139">
        <v>-47575.000000000233</v>
      </c>
      <c r="C100" s="139">
        <v>1707749.9999999998</v>
      </c>
      <c r="D100" s="139">
        <v>1755325</v>
      </c>
      <c r="E100" s="139">
        <v>893205</v>
      </c>
      <c r="F100" s="139">
        <v>192000</v>
      </c>
      <c r="G100" s="139">
        <v>670120</v>
      </c>
    </row>
    <row r="101" spans="1:7" x14ac:dyDescent="0.25">
      <c r="A101" s="152">
        <v>0.58750000000000002</v>
      </c>
      <c r="B101" s="139">
        <v>-29867.5</v>
      </c>
      <c r="C101" s="139">
        <v>1744875</v>
      </c>
      <c r="D101" s="139">
        <v>1774742.5</v>
      </c>
      <c r="E101" s="139">
        <v>912622.5</v>
      </c>
      <c r="F101" s="139">
        <v>192000</v>
      </c>
      <c r="G101" s="139">
        <v>670120</v>
      </c>
    </row>
    <row r="102" spans="1:7" x14ac:dyDescent="0.25">
      <c r="A102" s="152">
        <v>0.6</v>
      </c>
      <c r="B102" s="139">
        <v>-29980</v>
      </c>
      <c r="C102" s="139">
        <v>1782000</v>
      </c>
      <c r="D102" s="139">
        <v>1811980</v>
      </c>
      <c r="E102" s="139">
        <v>949860</v>
      </c>
      <c r="F102" s="139">
        <v>192000</v>
      </c>
      <c r="G102" s="139">
        <v>670120</v>
      </c>
    </row>
    <row r="103" spans="1:7" x14ac:dyDescent="0.25">
      <c r="A103" s="152">
        <v>0.61250000000000004</v>
      </c>
      <c r="B103" s="139">
        <v>-12643.749999999767</v>
      </c>
      <c r="C103" s="139">
        <v>1819125.0000000002</v>
      </c>
      <c r="D103" s="139">
        <v>1831768.75</v>
      </c>
      <c r="E103" s="139">
        <v>969648.75</v>
      </c>
      <c r="F103" s="139">
        <v>192000</v>
      </c>
      <c r="G103" s="139">
        <v>670120</v>
      </c>
    </row>
    <row r="104" spans="1:7" x14ac:dyDescent="0.25">
      <c r="A104" s="152">
        <v>0.625</v>
      </c>
      <c r="B104" s="139">
        <v>4692.5</v>
      </c>
      <c r="C104" s="139">
        <v>1856250</v>
      </c>
      <c r="D104" s="139">
        <v>1851557.5</v>
      </c>
      <c r="E104" s="139">
        <v>989437.5</v>
      </c>
      <c r="F104" s="139">
        <v>192000</v>
      </c>
      <c r="G104" s="139">
        <v>670120</v>
      </c>
    </row>
    <row r="105" spans="1:7" x14ac:dyDescent="0.25">
      <c r="A105" s="152">
        <v>0.63749999999999996</v>
      </c>
      <c r="B105" s="139">
        <v>3094.9999999997672</v>
      </c>
      <c r="C105" s="139">
        <v>1893374.9999999998</v>
      </c>
      <c r="D105" s="139">
        <v>1890280</v>
      </c>
      <c r="E105" s="139">
        <v>1028159.9999999999</v>
      </c>
      <c r="F105" s="139">
        <v>192000</v>
      </c>
      <c r="G105" s="139">
        <v>670120</v>
      </c>
    </row>
    <row r="106" spans="1:7" x14ac:dyDescent="0.25">
      <c r="A106" s="152">
        <v>0.65</v>
      </c>
      <c r="B106" s="139">
        <v>20060</v>
      </c>
      <c r="C106" s="139">
        <v>1930500</v>
      </c>
      <c r="D106" s="139">
        <v>1910440</v>
      </c>
      <c r="E106" s="139">
        <v>1048320</v>
      </c>
      <c r="F106" s="139">
        <v>192000</v>
      </c>
      <c r="G106" s="139">
        <v>670120</v>
      </c>
    </row>
    <row r="107" spans="1:7" x14ac:dyDescent="0.25">
      <c r="A107" s="152">
        <v>0.66249999999999998</v>
      </c>
      <c r="B107" s="139">
        <v>5025</v>
      </c>
      <c r="C107" s="139">
        <v>1967625</v>
      </c>
      <c r="D107" s="139">
        <v>1962600</v>
      </c>
      <c r="E107" s="139">
        <v>1068480</v>
      </c>
      <c r="F107" s="139">
        <v>224000</v>
      </c>
      <c r="G107" s="139">
        <v>670120</v>
      </c>
    </row>
    <row r="108" spans="1:7" x14ac:dyDescent="0.25">
      <c r="A108" s="152">
        <v>0.67500000000000004</v>
      </c>
      <c r="B108" s="139">
        <v>1942.5</v>
      </c>
      <c r="C108" s="139">
        <v>2004750</v>
      </c>
      <c r="D108" s="139">
        <v>2002807.5</v>
      </c>
      <c r="E108" s="139">
        <v>1108687.5</v>
      </c>
      <c r="F108" s="139">
        <v>224000</v>
      </c>
      <c r="G108" s="139">
        <v>670120</v>
      </c>
    </row>
    <row r="109" spans="1:7" x14ac:dyDescent="0.25">
      <c r="A109" s="152">
        <v>0.6875</v>
      </c>
      <c r="B109" s="139">
        <v>18536.25</v>
      </c>
      <c r="C109" s="139">
        <v>2041875</v>
      </c>
      <c r="D109" s="139">
        <v>2023338.75</v>
      </c>
      <c r="E109" s="139">
        <v>1129218.75</v>
      </c>
      <c r="F109" s="139">
        <v>224000</v>
      </c>
      <c r="G109" s="139">
        <v>670120</v>
      </c>
    </row>
    <row r="110" spans="1:7" x14ac:dyDescent="0.25">
      <c r="A110" s="152">
        <v>0.7</v>
      </c>
      <c r="B110" s="139">
        <v>14340</v>
      </c>
      <c r="C110" s="139">
        <v>2079000</v>
      </c>
      <c r="D110" s="139">
        <v>2064660</v>
      </c>
      <c r="E110" s="139">
        <v>1170540</v>
      </c>
      <c r="F110" s="139">
        <v>224000</v>
      </c>
      <c r="G110" s="139">
        <v>670120</v>
      </c>
    </row>
    <row r="111" spans="1:7" x14ac:dyDescent="0.25">
      <c r="A111" s="152">
        <v>0.71250000000000002</v>
      </c>
      <c r="B111" s="139">
        <v>30562.5</v>
      </c>
      <c r="C111" s="139">
        <v>2116125</v>
      </c>
      <c r="D111" s="139">
        <v>2085562.5</v>
      </c>
      <c r="E111" s="139">
        <v>1191442.5</v>
      </c>
      <c r="F111" s="139">
        <v>224000</v>
      </c>
      <c r="G111" s="139">
        <v>670120</v>
      </c>
    </row>
    <row r="112" spans="1:7" x14ac:dyDescent="0.25">
      <c r="A112" s="152">
        <v>0.72499999999999998</v>
      </c>
      <c r="B112" s="139">
        <v>46785</v>
      </c>
      <c r="C112" s="139">
        <v>2153250</v>
      </c>
      <c r="D112" s="139">
        <v>2106465</v>
      </c>
      <c r="E112" s="139">
        <v>1212345</v>
      </c>
      <c r="F112" s="139">
        <v>224000</v>
      </c>
      <c r="G112" s="139">
        <v>670120</v>
      </c>
    </row>
    <row r="113" spans="1:7" x14ac:dyDescent="0.25">
      <c r="A113" s="152">
        <v>0.73750000000000004</v>
      </c>
      <c r="B113" s="139">
        <v>41103.75</v>
      </c>
      <c r="C113" s="139">
        <v>2190375</v>
      </c>
      <c r="D113" s="139">
        <v>2149271.25</v>
      </c>
      <c r="E113" s="139">
        <v>1255151.25</v>
      </c>
      <c r="F113" s="139">
        <v>224000</v>
      </c>
      <c r="G113" s="139">
        <v>670120</v>
      </c>
    </row>
    <row r="114" spans="1:7" x14ac:dyDescent="0.25">
      <c r="A114" s="152">
        <v>0.75</v>
      </c>
      <c r="B114" s="139">
        <v>56955</v>
      </c>
      <c r="C114" s="139">
        <v>2227500</v>
      </c>
      <c r="D114" s="139">
        <v>2170545</v>
      </c>
      <c r="E114" s="139">
        <v>1276425</v>
      </c>
      <c r="F114" s="139">
        <v>224000</v>
      </c>
      <c r="G114" s="139">
        <v>670120</v>
      </c>
    </row>
    <row r="115" spans="1:7" x14ac:dyDescent="0.25">
      <c r="A115" s="152">
        <v>0.76249999999999996</v>
      </c>
      <c r="B115" s="139">
        <v>72806.25</v>
      </c>
      <c r="C115" s="139">
        <v>2264625</v>
      </c>
      <c r="D115" s="139">
        <v>2191818.75</v>
      </c>
      <c r="E115" s="139">
        <v>1297698.75</v>
      </c>
      <c r="F115" s="139">
        <v>224000</v>
      </c>
      <c r="G115" s="139">
        <v>670120</v>
      </c>
    </row>
    <row r="116" spans="1:7" x14ac:dyDescent="0.25">
      <c r="A116" s="152">
        <v>0.77500000000000002</v>
      </c>
      <c r="B116" s="139">
        <v>33640</v>
      </c>
      <c r="C116" s="139">
        <v>2301750</v>
      </c>
      <c r="D116" s="139">
        <v>2268110</v>
      </c>
      <c r="E116" s="139">
        <v>1341990</v>
      </c>
      <c r="F116" s="139">
        <v>256000</v>
      </c>
      <c r="G116" s="139">
        <v>670120</v>
      </c>
    </row>
    <row r="117" spans="1:7" x14ac:dyDescent="0.25">
      <c r="A117" s="152">
        <v>0.78749999999999998</v>
      </c>
      <c r="B117" s="139">
        <v>49120</v>
      </c>
      <c r="C117" s="139">
        <v>2338875</v>
      </c>
      <c r="D117" s="139">
        <v>2289755</v>
      </c>
      <c r="E117" s="139">
        <v>1363635</v>
      </c>
      <c r="F117" s="139">
        <v>256000</v>
      </c>
      <c r="G117" s="139">
        <v>670120</v>
      </c>
    </row>
    <row r="118" spans="1:7" x14ac:dyDescent="0.25">
      <c r="A118" s="152">
        <v>0.8</v>
      </c>
      <c r="B118" s="139">
        <v>40840</v>
      </c>
      <c r="C118" s="139">
        <v>2376000</v>
      </c>
      <c r="D118" s="139">
        <v>2335160</v>
      </c>
      <c r="E118" s="139">
        <v>1409040</v>
      </c>
      <c r="F118" s="139">
        <v>256000</v>
      </c>
      <c r="G118" s="139">
        <v>670120</v>
      </c>
    </row>
    <row r="119" spans="1:7" x14ac:dyDescent="0.25">
      <c r="A119" s="152">
        <v>0.8125</v>
      </c>
      <c r="B119" s="139">
        <v>55948.75</v>
      </c>
      <c r="C119" s="139">
        <v>2413125</v>
      </c>
      <c r="D119" s="139">
        <v>2357176.25</v>
      </c>
      <c r="E119" s="139">
        <v>1431056.25</v>
      </c>
      <c r="F119" s="139">
        <v>256000</v>
      </c>
      <c r="G119" s="139">
        <v>670120</v>
      </c>
    </row>
    <row r="120" spans="1:7" x14ac:dyDescent="0.25">
      <c r="A120" s="152">
        <v>0.82499999999999996</v>
      </c>
      <c r="B120" s="139">
        <v>71057.5</v>
      </c>
      <c r="C120" s="139">
        <v>2450250</v>
      </c>
      <c r="D120" s="139">
        <v>2379192.5</v>
      </c>
      <c r="E120" s="139">
        <v>1453072.5</v>
      </c>
      <c r="F120" s="139">
        <v>256000</v>
      </c>
      <c r="G120" s="139">
        <v>670120</v>
      </c>
    </row>
    <row r="121" spans="1:7" x14ac:dyDescent="0.25">
      <c r="A121" s="152">
        <v>0.83750000000000002</v>
      </c>
      <c r="B121" s="139">
        <v>61292.5</v>
      </c>
      <c r="C121" s="139">
        <v>2487375</v>
      </c>
      <c r="D121" s="139">
        <v>2426082.5</v>
      </c>
      <c r="E121" s="139">
        <v>1499962.5</v>
      </c>
      <c r="F121" s="139">
        <v>256000</v>
      </c>
      <c r="G121" s="139">
        <v>670120</v>
      </c>
    </row>
    <row r="122" spans="1:7" x14ac:dyDescent="0.25">
      <c r="A122" s="152">
        <v>0.85</v>
      </c>
      <c r="B122" s="139">
        <v>76030</v>
      </c>
      <c r="C122" s="139">
        <v>2524500</v>
      </c>
      <c r="D122" s="139">
        <v>2448470</v>
      </c>
      <c r="E122" s="139">
        <v>1522350</v>
      </c>
      <c r="F122" s="139">
        <v>256000</v>
      </c>
      <c r="G122" s="139">
        <v>670120</v>
      </c>
    </row>
    <row r="123" spans="1:7" x14ac:dyDescent="0.25">
      <c r="A123" s="152">
        <v>0.86250000000000004</v>
      </c>
      <c r="B123" s="139">
        <v>90767.5</v>
      </c>
      <c r="C123" s="139">
        <v>2561625</v>
      </c>
      <c r="D123" s="139">
        <v>2470857.5</v>
      </c>
      <c r="E123" s="139">
        <v>1544737.5</v>
      </c>
      <c r="F123" s="139">
        <v>256000</v>
      </c>
      <c r="G123" s="139">
        <v>670120</v>
      </c>
    </row>
    <row r="124" spans="1:7" x14ac:dyDescent="0.25">
      <c r="A124" s="152">
        <v>0.875</v>
      </c>
      <c r="B124" s="139">
        <v>79517.5</v>
      </c>
      <c r="C124" s="139">
        <v>2598750</v>
      </c>
      <c r="D124" s="139">
        <v>2519232.5</v>
      </c>
      <c r="E124" s="139">
        <v>1593112.5</v>
      </c>
      <c r="F124" s="139">
        <v>256000</v>
      </c>
      <c r="G124" s="139">
        <v>670120</v>
      </c>
    </row>
    <row r="125" spans="1:7" x14ac:dyDescent="0.25">
      <c r="A125" s="152">
        <v>0.88749999999999996</v>
      </c>
      <c r="B125" s="139">
        <v>61883.75</v>
      </c>
      <c r="C125" s="139">
        <v>2635875</v>
      </c>
      <c r="D125" s="139">
        <v>2573991.25</v>
      </c>
      <c r="E125" s="139">
        <v>1615871.25</v>
      </c>
      <c r="F125" s="139">
        <v>288000</v>
      </c>
      <c r="G125" s="139">
        <v>670120</v>
      </c>
    </row>
    <row r="126" spans="1:7" x14ac:dyDescent="0.25">
      <c r="A126" s="152">
        <v>0.9</v>
      </c>
      <c r="B126" s="139">
        <v>49520</v>
      </c>
      <c r="C126" s="139">
        <v>2673000</v>
      </c>
      <c r="D126" s="139">
        <v>2623480</v>
      </c>
      <c r="E126" s="139">
        <v>1665360</v>
      </c>
      <c r="F126" s="139">
        <v>288000</v>
      </c>
      <c r="G126" s="139">
        <v>670120</v>
      </c>
    </row>
    <row r="127" spans="1:7" x14ac:dyDescent="0.25">
      <c r="A127" s="152">
        <v>0.91249999999999998</v>
      </c>
      <c r="B127" s="139">
        <v>63515</v>
      </c>
      <c r="C127" s="139">
        <v>2710125</v>
      </c>
      <c r="D127" s="139">
        <v>2646610</v>
      </c>
      <c r="E127" s="139">
        <v>1688490</v>
      </c>
      <c r="F127" s="139">
        <v>288000</v>
      </c>
      <c r="G127" s="139">
        <v>670120</v>
      </c>
    </row>
    <row r="128" spans="1:7" x14ac:dyDescent="0.25">
      <c r="A128" s="152">
        <v>0.92500000000000004</v>
      </c>
      <c r="B128" s="139">
        <v>77510</v>
      </c>
      <c r="C128" s="139">
        <v>2747250</v>
      </c>
      <c r="D128" s="139">
        <v>2669740</v>
      </c>
      <c r="E128" s="139">
        <v>1711620</v>
      </c>
      <c r="F128" s="139">
        <v>288000</v>
      </c>
      <c r="G128" s="139">
        <v>670120</v>
      </c>
    </row>
    <row r="129" spans="1:7" x14ac:dyDescent="0.25">
      <c r="A129" s="152">
        <v>0.9375</v>
      </c>
      <c r="B129" s="139">
        <v>63661.25</v>
      </c>
      <c r="C129" s="139">
        <v>2784375</v>
      </c>
      <c r="D129" s="139">
        <v>2720713.75</v>
      </c>
      <c r="E129" s="139">
        <v>1762593.75</v>
      </c>
      <c r="F129" s="139">
        <v>288000</v>
      </c>
      <c r="G129" s="139">
        <v>670120</v>
      </c>
    </row>
    <row r="130" spans="1:7" x14ac:dyDescent="0.25">
      <c r="A130" s="152">
        <v>0.95</v>
      </c>
      <c r="B130" s="139">
        <v>77285</v>
      </c>
      <c r="C130" s="139">
        <v>2821500</v>
      </c>
      <c r="D130" s="139">
        <v>2744215</v>
      </c>
      <c r="E130" s="139">
        <v>1786095</v>
      </c>
      <c r="F130" s="139">
        <v>288000</v>
      </c>
      <c r="G130" s="139">
        <v>670120</v>
      </c>
    </row>
    <row r="131" spans="1:7" x14ac:dyDescent="0.25">
      <c r="A131" s="152">
        <v>0.96250000000000002</v>
      </c>
      <c r="B131" s="139">
        <v>90908.75</v>
      </c>
      <c r="C131" s="139">
        <v>2858625</v>
      </c>
      <c r="D131" s="139">
        <v>2767716.25</v>
      </c>
      <c r="E131" s="139">
        <v>1809596.25</v>
      </c>
      <c r="F131" s="139">
        <v>288000</v>
      </c>
      <c r="G131" s="139">
        <v>670120</v>
      </c>
    </row>
    <row r="132" spans="1:7" x14ac:dyDescent="0.25">
      <c r="A132" s="152">
        <v>0.97499999999999998</v>
      </c>
      <c r="B132" s="139">
        <v>75575</v>
      </c>
      <c r="C132" s="139">
        <v>2895750</v>
      </c>
      <c r="D132" s="139">
        <v>2820175</v>
      </c>
      <c r="E132" s="139">
        <v>1862055</v>
      </c>
      <c r="F132" s="139">
        <v>288000</v>
      </c>
      <c r="G132" s="139">
        <v>670120</v>
      </c>
    </row>
    <row r="133" spans="1:7" x14ac:dyDescent="0.25">
      <c r="A133" s="152">
        <v>0.98750000000000004</v>
      </c>
      <c r="B133" s="139">
        <v>88827.5</v>
      </c>
      <c r="C133" s="139">
        <v>2932875</v>
      </c>
      <c r="D133" s="139">
        <v>2844047.5</v>
      </c>
      <c r="E133" s="139">
        <v>1885927.5</v>
      </c>
      <c r="F133" s="139">
        <v>288000</v>
      </c>
      <c r="G133" s="139">
        <v>670120</v>
      </c>
    </row>
    <row r="134" spans="1:7" x14ac:dyDescent="0.25">
      <c r="A134" s="152">
        <v>1</v>
      </c>
      <c r="B134" s="139">
        <v>40380</v>
      </c>
      <c r="C134" s="139">
        <v>2970000</v>
      </c>
      <c r="D134" s="139">
        <v>2929620</v>
      </c>
      <c r="E134" s="139">
        <v>1939500</v>
      </c>
      <c r="F134" s="139">
        <v>320000</v>
      </c>
      <c r="G134" s="139">
        <v>670120</v>
      </c>
    </row>
    <row r="135" spans="1:7" x14ac:dyDescent="0.25">
      <c r="A135" s="152">
        <v>1.0125</v>
      </c>
      <c r="B135" s="139">
        <v>53261.25</v>
      </c>
      <c r="C135" s="139">
        <v>3007125</v>
      </c>
      <c r="D135" s="139">
        <v>2953863.75</v>
      </c>
      <c r="E135" s="139">
        <v>1963743.75</v>
      </c>
      <c r="F135" s="139">
        <v>320000</v>
      </c>
      <c r="G135" s="139">
        <v>670120</v>
      </c>
    </row>
    <row r="136" spans="1:7" x14ac:dyDescent="0.25">
      <c r="A136" s="152">
        <v>1.0249999999999999</v>
      </c>
      <c r="B136" s="139">
        <v>66142.5</v>
      </c>
      <c r="C136" s="139">
        <v>3044249.9999999995</v>
      </c>
      <c r="D136" s="139">
        <v>2978107.4999999995</v>
      </c>
      <c r="E136" s="139">
        <v>1987987.4999999995</v>
      </c>
      <c r="F136" s="139">
        <v>320000</v>
      </c>
      <c r="G136" s="139">
        <v>670120</v>
      </c>
    </row>
    <row r="137" spans="1:7" x14ac:dyDescent="0.25">
      <c r="A137" s="152">
        <v>1.0375000000000001</v>
      </c>
      <c r="B137" s="139">
        <v>48210</v>
      </c>
      <c r="C137" s="139">
        <v>3081375.0000000005</v>
      </c>
      <c r="D137" s="139">
        <v>3033165.0000000005</v>
      </c>
      <c r="E137" s="139">
        <v>2043045.0000000005</v>
      </c>
      <c r="F137" s="139">
        <v>320000</v>
      </c>
      <c r="G137" s="139">
        <v>670120</v>
      </c>
    </row>
    <row r="138" spans="1:7" x14ac:dyDescent="0.25">
      <c r="A138" s="152">
        <v>1.05</v>
      </c>
      <c r="B138" s="139">
        <v>60720</v>
      </c>
      <c r="C138" s="139">
        <v>3118500</v>
      </c>
      <c r="D138" s="139">
        <v>3057780</v>
      </c>
      <c r="E138" s="139">
        <v>2067660</v>
      </c>
      <c r="F138" s="139">
        <v>320000</v>
      </c>
      <c r="G138" s="139">
        <v>670120</v>
      </c>
    </row>
    <row r="139" spans="1:7" x14ac:dyDescent="0.25">
      <c r="A139" s="152">
        <v>1.0625</v>
      </c>
      <c r="B139" s="139">
        <v>73230</v>
      </c>
      <c r="C139" s="139">
        <v>3155625</v>
      </c>
      <c r="D139" s="139">
        <v>3082395</v>
      </c>
      <c r="E139" s="139">
        <v>2092275</v>
      </c>
      <c r="F139" s="139">
        <v>320000</v>
      </c>
      <c r="G139" s="139">
        <v>670120</v>
      </c>
    </row>
    <row r="140" spans="1:7" x14ac:dyDescent="0.25">
      <c r="A140" s="152">
        <v>1.075</v>
      </c>
      <c r="B140" s="139">
        <v>53812.5</v>
      </c>
      <c r="C140" s="139">
        <v>3192750</v>
      </c>
      <c r="D140" s="139">
        <v>3138937.5</v>
      </c>
      <c r="E140" s="139">
        <v>2148817.5</v>
      </c>
      <c r="F140" s="139">
        <v>320000</v>
      </c>
      <c r="G140" s="139">
        <v>670120</v>
      </c>
    </row>
    <row r="141" spans="1:7" x14ac:dyDescent="0.25">
      <c r="A141" s="152">
        <v>1.0874999999999999</v>
      </c>
      <c r="B141" s="139">
        <v>65951.25</v>
      </c>
      <c r="C141" s="139">
        <v>3229874.9999999995</v>
      </c>
      <c r="D141" s="139">
        <v>3163923.7499999995</v>
      </c>
      <c r="E141" s="139">
        <v>2173803.7499999995</v>
      </c>
      <c r="F141" s="139">
        <v>320000</v>
      </c>
      <c r="G141" s="139">
        <v>670120</v>
      </c>
    </row>
    <row r="142" spans="1:7" x14ac:dyDescent="0.25">
      <c r="A142" s="152">
        <v>1.1000000000000001</v>
      </c>
      <c r="B142" s="139">
        <v>45420</v>
      </c>
      <c r="C142" s="139">
        <v>3267000.0000000005</v>
      </c>
      <c r="D142" s="139">
        <v>3221580.0000000005</v>
      </c>
      <c r="E142" s="139">
        <v>2231460.0000000005</v>
      </c>
      <c r="F142" s="139">
        <v>320000</v>
      </c>
      <c r="G142" s="139">
        <v>670120</v>
      </c>
    </row>
    <row r="143" spans="1:7" x14ac:dyDescent="0.25">
      <c r="A143" s="152">
        <v>1.1125</v>
      </c>
      <c r="B143" s="139">
        <v>25187.5</v>
      </c>
      <c r="C143" s="139">
        <v>3304125</v>
      </c>
      <c r="D143" s="139">
        <v>3278937.5</v>
      </c>
      <c r="E143" s="139">
        <v>2256817.5</v>
      </c>
      <c r="F143" s="139">
        <v>352000</v>
      </c>
      <c r="G143" s="139">
        <v>670120</v>
      </c>
    </row>
    <row r="144" spans="1:7" x14ac:dyDescent="0.25">
      <c r="A144" s="152">
        <v>1.125</v>
      </c>
      <c r="B144" s="139">
        <v>36955</v>
      </c>
      <c r="C144" s="139">
        <v>3341250</v>
      </c>
      <c r="D144" s="139">
        <v>3304295</v>
      </c>
      <c r="E144" s="139">
        <v>2282175</v>
      </c>
      <c r="F144" s="139">
        <v>352000</v>
      </c>
      <c r="G144" s="139">
        <v>670120</v>
      </c>
    </row>
    <row r="145" spans="1:7" x14ac:dyDescent="0.25">
      <c r="A145" s="152">
        <v>1.1375</v>
      </c>
      <c r="B145" s="139">
        <v>14938.75</v>
      </c>
      <c r="C145" s="139">
        <v>3378375</v>
      </c>
      <c r="D145" s="139">
        <v>3363436.25</v>
      </c>
      <c r="E145" s="139">
        <v>2341316.25</v>
      </c>
      <c r="F145" s="139">
        <v>352000</v>
      </c>
      <c r="G145" s="139">
        <v>670120</v>
      </c>
    </row>
    <row r="146" spans="1:7" x14ac:dyDescent="0.25">
      <c r="A146" s="152">
        <v>1.1499999999999999</v>
      </c>
      <c r="B146" s="139">
        <v>26335</v>
      </c>
      <c r="C146" s="139">
        <v>3415499.9999999995</v>
      </c>
      <c r="D146" s="139">
        <v>3389164.9999999995</v>
      </c>
      <c r="E146" s="139">
        <v>2367044.9999999995</v>
      </c>
      <c r="F146" s="139">
        <v>352000</v>
      </c>
      <c r="G146" s="139">
        <v>670120</v>
      </c>
    </row>
    <row r="147" spans="1:7" x14ac:dyDescent="0.25">
      <c r="A147" s="152">
        <v>1.1625000000000001</v>
      </c>
      <c r="B147" s="139">
        <v>37731.25</v>
      </c>
      <c r="C147" s="139">
        <v>3452625.0000000005</v>
      </c>
      <c r="D147" s="139">
        <v>3414893.7500000005</v>
      </c>
      <c r="E147" s="139">
        <v>2392773.7500000005</v>
      </c>
      <c r="F147" s="139">
        <v>352000</v>
      </c>
      <c r="G147" s="139">
        <v>670120</v>
      </c>
    </row>
    <row r="148" spans="1:7" x14ac:dyDescent="0.25">
      <c r="A148" s="152">
        <v>1.175</v>
      </c>
      <c r="B148" s="139">
        <v>14230</v>
      </c>
      <c r="C148" s="139">
        <v>3489750</v>
      </c>
      <c r="D148" s="139">
        <v>3475520</v>
      </c>
      <c r="E148" s="139">
        <v>2453400</v>
      </c>
      <c r="F148" s="139">
        <v>352000</v>
      </c>
      <c r="G148" s="139">
        <v>670120</v>
      </c>
    </row>
    <row r="149" spans="1:7" x14ac:dyDescent="0.25">
      <c r="A149" s="152">
        <v>1.1875</v>
      </c>
      <c r="B149" s="139">
        <v>25255</v>
      </c>
      <c r="C149" s="139">
        <v>3526875</v>
      </c>
      <c r="D149" s="139">
        <v>3501620</v>
      </c>
      <c r="E149" s="139">
        <v>2479500</v>
      </c>
      <c r="F149" s="139">
        <v>352000</v>
      </c>
      <c r="G149" s="139">
        <v>670120</v>
      </c>
    </row>
    <row r="150" spans="1:7" x14ac:dyDescent="0.25">
      <c r="A150" s="152">
        <v>1.2</v>
      </c>
      <c r="B150" s="139">
        <v>640</v>
      </c>
      <c r="C150" s="139">
        <v>3564000</v>
      </c>
      <c r="D150" s="139">
        <v>3563360</v>
      </c>
      <c r="E150" s="139">
        <v>2541240</v>
      </c>
      <c r="F150" s="139">
        <v>352000</v>
      </c>
      <c r="G150" s="139">
        <v>670120</v>
      </c>
    </row>
    <row r="151" spans="1:7" x14ac:dyDescent="0.25">
      <c r="A151" s="152">
        <v>1.2124999999999999</v>
      </c>
      <c r="B151" s="139">
        <v>-20706.25</v>
      </c>
      <c r="C151" s="139">
        <v>3601124.9999999995</v>
      </c>
      <c r="D151" s="139">
        <v>3621831.2499999995</v>
      </c>
      <c r="E151" s="139">
        <v>2567711.2499999995</v>
      </c>
      <c r="F151" s="139">
        <v>384000</v>
      </c>
      <c r="G151" s="139">
        <v>670120</v>
      </c>
    </row>
    <row r="152" spans="1:7" x14ac:dyDescent="0.25">
      <c r="A152" s="152">
        <v>1.2250000000000001</v>
      </c>
      <c r="B152" s="139">
        <v>-10052.499999999534</v>
      </c>
      <c r="C152" s="139">
        <v>3638250.0000000005</v>
      </c>
      <c r="D152" s="139">
        <v>3648302.5</v>
      </c>
      <c r="E152" s="139">
        <v>2594182.5</v>
      </c>
      <c r="F152" s="139">
        <v>384000</v>
      </c>
      <c r="G152" s="139">
        <v>670120</v>
      </c>
    </row>
    <row r="153" spans="1:7" x14ac:dyDescent="0.25">
      <c r="A153" s="152">
        <v>1.2375</v>
      </c>
      <c r="B153" s="139">
        <v>-36152.5</v>
      </c>
      <c r="C153" s="139">
        <v>3675375</v>
      </c>
      <c r="D153" s="139">
        <v>3711527.5</v>
      </c>
      <c r="E153" s="139">
        <v>2657407.5</v>
      </c>
      <c r="F153" s="139">
        <v>384000</v>
      </c>
      <c r="G153" s="139">
        <v>670120</v>
      </c>
    </row>
    <row r="154" spans="1:7" x14ac:dyDescent="0.25">
      <c r="A154" s="152">
        <v>1.25</v>
      </c>
      <c r="B154" s="139">
        <v>-25870</v>
      </c>
      <c r="C154" s="139">
        <v>3712500</v>
      </c>
      <c r="D154" s="139">
        <v>3738370</v>
      </c>
      <c r="E154" s="139">
        <v>2684250</v>
      </c>
      <c r="F154" s="139">
        <v>384000</v>
      </c>
      <c r="G154" s="139">
        <v>670120</v>
      </c>
    </row>
    <row r="155" spans="1:7" x14ac:dyDescent="0.25">
      <c r="A155" s="152">
        <v>1.2625</v>
      </c>
      <c r="B155" s="139">
        <v>-15587.5</v>
      </c>
      <c r="C155" s="139">
        <v>3749625</v>
      </c>
      <c r="D155" s="139">
        <v>3765212.5</v>
      </c>
      <c r="E155" s="139">
        <v>2711092.5</v>
      </c>
      <c r="F155" s="139">
        <v>384000</v>
      </c>
      <c r="G155" s="139">
        <v>670120</v>
      </c>
    </row>
    <row r="156" spans="1:7" x14ac:dyDescent="0.25">
      <c r="A156" s="152">
        <v>1.2749999999999999</v>
      </c>
      <c r="B156" s="139">
        <v>-43172.5</v>
      </c>
      <c r="C156" s="139">
        <v>3786749.9999999995</v>
      </c>
      <c r="D156" s="139">
        <v>3829922.4999999995</v>
      </c>
      <c r="E156" s="139">
        <v>2775802.4999999995</v>
      </c>
      <c r="F156" s="139">
        <v>384000</v>
      </c>
      <c r="G156" s="139">
        <v>670120</v>
      </c>
    </row>
    <row r="157" spans="1:7" x14ac:dyDescent="0.25">
      <c r="A157" s="14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"/>
  <sheetViews>
    <sheetView workbookViewId="0">
      <selection activeCell="C12" sqref="C12"/>
    </sheetView>
  </sheetViews>
  <sheetFormatPr baseColWidth="10" defaultRowHeight="15" x14ac:dyDescent="0.25"/>
  <cols>
    <col min="2" max="2" width="27.7109375" customWidth="1"/>
    <col min="3" max="3" width="18.7109375" customWidth="1"/>
  </cols>
  <sheetData>
    <row r="1" spans="1:3" ht="21" x14ac:dyDescent="0.35">
      <c r="A1" s="153" t="s">
        <v>141</v>
      </c>
    </row>
    <row r="2" spans="1:3" x14ac:dyDescent="0.25">
      <c r="A2" s="171" t="s">
        <v>149</v>
      </c>
    </row>
    <row r="3" spans="1:3" x14ac:dyDescent="0.25">
      <c r="A3" t="s">
        <v>125</v>
      </c>
    </row>
    <row r="5" spans="1:3" x14ac:dyDescent="0.25">
      <c r="B5" t="s">
        <v>140</v>
      </c>
      <c r="C5" t="s">
        <v>122</v>
      </c>
    </row>
    <row r="6" spans="1:3" x14ac:dyDescent="0.25">
      <c r="A6">
        <v>1</v>
      </c>
      <c r="B6">
        <v>235</v>
      </c>
      <c r="C6" s="133">
        <v>0.92</v>
      </c>
    </row>
    <row r="7" spans="1:3" x14ac:dyDescent="0.25">
      <c r="A7">
        <v>2</v>
      </c>
      <c r="B7">
        <v>230</v>
      </c>
      <c r="C7" s="133">
        <v>1.01</v>
      </c>
    </row>
    <row r="8" spans="1:3" x14ac:dyDescent="0.25">
      <c r="A8">
        <v>3</v>
      </c>
      <c r="B8">
        <v>230</v>
      </c>
      <c r="C8" s="133">
        <v>1.05</v>
      </c>
    </row>
    <row r="9" spans="1:3" x14ac:dyDescent="0.25">
      <c r="A9">
        <v>4</v>
      </c>
      <c r="B9">
        <v>230</v>
      </c>
      <c r="C9" s="133">
        <v>0.99</v>
      </c>
    </row>
    <row r="10" spans="1:3" x14ac:dyDescent="0.25">
      <c r="A10">
        <v>5</v>
      </c>
      <c r="B10">
        <v>260</v>
      </c>
      <c r="C10" s="133">
        <v>0.84</v>
      </c>
    </row>
    <row r="11" spans="1:3" x14ac:dyDescent="0.25">
      <c r="A11">
        <v>6</v>
      </c>
      <c r="B11">
        <v>270</v>
      </c>
      <c r="C11" s="133">
        <v>0.89</v>
      </c>
    </row>
    <row r="12" spans="1:3" x14ac:dyDescent="0.25">
      <c r="A12">
        <v>7</v>
      </c>
      <c r="B12">
        <v>230</v>
      </c>
      <c r="C12" s="133">
        <v>1.04</v>
      </c>
    </row>
    <row r="13" spans="1:3" x14ac:dyDescent="0.25">
      <c r="A13">
        <v>8</v>
      </c>
      <c r="B13">
        <v>255</v>
      </c>
      <c r="C13" s="133">
        <v>0.9</v>
      </c>
    </row>
    <row r="14" spans="1:3" x14ac:dyDescent="0.25">
      <c r="A14">
        <v>9</v>
      </c>
      <c r="B14">
        <v>260</v>
      </c>
      <c r="C14" s="133">
        <v>0.88</v>
      </c>
    </row>
    <row r="15" spans="1:3" x14ac:dyDescent="0.25">
      <c r="A15">
        <v>10</v>
      </c>
      <c r="B15">
        <v>230</v>
      </c>
      <c r="C15" s="133">
        <v>1</v>
      </c>
    </row>
    <row r="16" spans="1:3" x14ac:dyDescent="0.25">
      <c r="A16">
        <v>11</v>
      </c>
      <c r="B16">
        <v>230</v>
      </c>
      <c r="C16" s="133">
        <v>0.99</v>
      </c>
    </row>
    <row r="17" spans="1:3" x14ac:dyDescent="0.25">
      <c r="A17">
        <v>12</v>
      </c>
      <c r="B17">
        <v>250</v>
      </c>
      <c r="C17" s="133">
        <v>0.88</v>
      </c>
    </row>
    <row r="18" spans="1:3" x14ac:dyDescent="0.25">
      <c r="A18">
        <v>13</v>
      </c>
      <c r="B18">
        <v>260</v>
      </c>
      <c r="C18" s="133">
        <v>0.87</v>
      </c>
    </row>
    <row r="19" spans="1:3" x14ac:dyDescent="0.25">
      <c r="A19">
        <v>14</v>
      </c>
      <c r="B19">
        <v>250</v>
      </c>
      <c r="C19" s="133">
        <v>0.9</v>
      </c>
    </row>
    <row r="20" spans="1:3" x14ac:dyDescent="0.25">
      <c r="A20">
        <v>15</v>
      </c>
      <c r="B20">
        <v>270</v>
      </c>
      <c r="C20" s="133">
        <v>0.75</v>
      </c>
    </row>
    <row r="21" spans="1:3" x14ac:dyDescent="0.25">
      <c r="A21">
        <v>16</v>
      </c>
      <c r="B21">
        <v>230</v>
      </c>
      <c r="C21" s="133">
        <v>0.96</v>
      </c>
    </row>
    <row r="22" spans="1:3" x14ac:dyDescent="0.25">
      <c r="A22">
        <v>17</v>
      </c>
      <c r="B22">
        <v>240</v>
      </c>
      <c r="C22" s="133">
        <v>0.99</v>
      </c>
    </row>
    <row r="23" spans="1:3" x14ac:dyDescent="0.25">
      <c r="A23">
        <v>18</v>
      </c>
      <c r="B23">
        <v>270</v>
      </c>
      <c r="C23" s="133">
        <v>0.81</v>
      </c>
    </row>
    <row r="24" spans="1:3" x14ac:dyDescent="0.25">
      <c r="A24">
        <v>19</v>
      </c>
      <c r="B24">
        <v>250</v>
      </c>
      <c r="C24" s="133">
        <v>0.92</v>
      </c>
    </row>
    <row r="25" spans="1:3" x14ac:dyDescent="0.25">
      <c r="A25">
        <v>20</v>
      </c>
      <c r="B25">
        <v>235</v>
      </c>
      <c r="C25" s="133">
        <v>1.01</v>
      </c>
    </row>
    <row r="26" spans="1:3" x14ac:dyDescent="0.25">
      <c r="A26">
        <v>21</v>
      </c>
      <c r="B26">
        <v>270</v>
      </c>
      <c r="C26" s="133">
        <v>0.86</v>
      </c>
    </row>
    <row r="27" spans="1:3" x14ac:dyDescent="0.25">
      <c r="A27">
        <v>22</v>
      </c>
      <c r="B27">
        <v>260</v>
      </c>
      <c r="C27" s="133">
        <v>0.87</v>
      </c>
    </row>
    <row r="28" spans="1:3" x14ac:dyDescent="0.25">
      <c r="A28">
        <v>23</v>
      </c>
      <c r="B28">
        <v>230</v>
      </c>
      <c r="C28" s="133">
        <v>0.93</v>
      </c>
    </row>
    <row r="29" spans="1:3" x14ac:dyDescent="0.25">
      <c r="A29">
        <v>24</v>
      </c>
      <c r="B29">
        <v>235</v>
      </c>
      <c r="C29" s="133">
        <v>0.95</v>
      </c>
    </row>
    <row r="30" spans="1:3" x14ac:dyDescent="0.25">
      <c r="A30">
        <v>25</v>
      </c>
      <c r="B30">
        <v>230</v>
      </c>
      <c r="C30" s="133">
        <v>0.97</v>
      </c>
    </row>
    <row r="31" spans="1:3" x14ac:dyDescent="0.25">
      <c r="A31">
        <v>26</v>
      </c>
      <c r="B31">
        <v>245</v>
      </c>
      <c r="C31" s="133">
        <v>0.91</v>
      </c>
    </row>
    <row r="32" spans="1:3" x14ac:dyDescent="0.25">
      <c r="A32">
        <v>27</v>
      </c>
      <c r="B32">
        <v>255</v>
      </c>
      <c r="C32" s="133">
        <v>0.9</v>
      </c>
    </row>
    <row r="33" spans="1:3" x14ac:dyDescent="0.25">
      <c r="A33">
        <v>28</v>
      </c>
      <c r="B33">
        <v>270</v>
      </c>
      <c r="C33" s="133">
        <v>0.82</v>
      </c>
    </row>
    <row r="34" spans="1:3" x14ac:dyDescent="0.25">
      <c r="A34">
        <v>29</v>
      </c>
      <c r="B34">
        <v>235</v>
      </c>
      <c r="C34" s="133">
        <v>0.96</v>
      </c>
    </row>
    <row r="35" spans="1:3" x14ac:dyDescent="0.25">
      <c r="A35">
        <v>30</v>
      </c>
      <c r="B35">
        <v>250</v>
      </c>
      <c r="C35" s="133">
        <v>0.88</v>
      </c>
    </row>
    <row r="36" spans="1:3" x14ac:dyDescent="0.25">
      <c r="A36">
        <v>31</v>
      </c>
      <c r="B36">
        <v>230</v>
      </c>
      <c r="C36" s="133">
        <v>0.97</v>
      </c>
    </row>
    <row r="37" spans="1:3" x14ac:dyDescent="0.25">
      <c r="A37">
        <v>32</v>
      </c>
      <c r="B37">
        <v>240</v>
      </c>
      <c r="C37" s="133">
        <v>0.89</v>
      </c>
    </row>
    <row r="38" spans="1:3" x14ac:dyDescent="0.25">
      <c r="A38">
        <v>33</v>
      </c>
      <c r="B38">
        <v>260</v>
      </c>
      <c r="C38" s="133">
        <v>0.84</v>
      </c>
    </row>
    <row r="39" spans="1:3" x14ac:dyDescent="0.25">
      <c r="A39">
        <v>34</v>
      </c>
      <c r="B39">
        <v>235</v>
      </c>
      <c r="C39" s="133">
        <v>0.96</v>
      </c>
    </row>
    <row r="40" spans="1:3" x14ac:dyDescent="0.25">
      <c r="A40">
        <v>35</v>
      </c>
      <c r="B40">
        <v>275</v>
      </c>
      <c r="C40" s="133">
        <v>0.74</v>
      </c>
    </row>
    <row r="41" spans="1:3" x14ac:dyDescent="0.25">
      <c r="A41">
        <v>36</v>
      </c>
      <c r="B41">
        <v>265</v>
      </c>
      <c r="C41" s="133">
        <v>0.82</v>
      </c>
    </row>
    <row r="42" spans="1:3" x14ac:dyDescent="0.25">
      <c r="A42">
        <v>37</v>
      </c>
      <c r="B42">
        <v>265</v>
      </c>
      <c r="C42" s="133">
        <v>0.8</v>
      </c>
    </row>
    <row r="43" spans="1:3" x14ac:dyDescent="0.25">
      <c r="A43">
        <v>38</v>
      </c>
      <c r="B43">
        <v>240</v>
      </c>
      <c r="C43" s="133">
        <v>0.92</v>
      </c>
    </row>
    <row r="44" spans="1:3" x14ac:dyDescent="0.25">
      <c r="A44">
        <v>39</v>
      </c>
      <c r="B44">
        <v>230</v>
      </c>
      <c r="C44" s="133">
        <v>1.04</v>
      </c>
    </row>
    <row r="45" spans="1:3" x14ac:dyDescent="0.25">
      <c r="A45">
        <v>40</v>
      </c>
      <c r="B45">
        <v>260</v>
      </c>
      <c r="C45" s="133">
        <v>0.79</v>
      </c>
    </row>
    <row r="46" spans="1:3" x14ac:dyDescent="0.25">
      <c r="A46">
        <v>41</v>
      </c>
      <c r="B46">
        <v>240</v>
      </c>
      <c r="C46" s="133">
        <v>0.96</v>
      </c>
    </row>
    <row r="47" spans="1:3" x14ac:dyDescent="0.25">
      <c r="A47">
        <v>42</v>
      </c>
      <c r="B47">
        <v>245</v>
      </c>
      <c r="C47" s="133">
        <v>0.85</v>
      </c>
    </row>
    <row r="48" spans="1:3" x14ac:dyDescent="0.25">
      <c r="A48">
        <v>43</v>
      </c>
      <c r="B48">
        <v>260</v>
      </c>
      <c r="C48" s="133">
        <v>0.84</v>
      </c>
    </row>
    <row r="49" spans="1:3" x14ac:dyDescent="0.25">
      <c r="A49">
        <v>44</v>
      </c>
      <c r="B49">
        <v>255</v>
      </c>
      <c r="C49" s="133">
        <v>0.82</v>
      </c>
    </row>
    <row r="50" spans="1:3" x14ac:dyDescent="0.25">
      <c r="A50">
        <v>45</v>
      </c>
      <c r="B50">
        <v>225</v>
      </c>
      <c r="C50" s="133">
        <v>0.98</v>
      </c>
    </row>
    <row r="51" spans="1:3" x14ac:dyDescent="0.25">
      <c r="A51">
        <v>46</v>
      </c>
      <c r="B51">
        <v>245</v>
      </c>
      <c r="C51" s="133">
        <v>0.96</v>
      </c>
    </row>
    <row r="52" spans="1:3" x14ac:dyDescent="0.25">
      <c r="A52">
        <v>47</v>
      </c>
      <c r="B52">
        <v>230</v>
      </c>
      <c r="C52" s="133">
        <v>0.92</v>
      </c>
    </row>
    <row r="53" spans="1:3" x14ac:dyDescent="0.25">
      <c r="A53">
        <v>48</v>
      </c>
      <c r="B53">
        <v>250</v>
      </c>
      <c r="C53" s="133">
        <v>0.91</v>
      </c>
    </row>
    <row r="54" spans="1:3" x14ac:dyDescent="0.25">
      <c r="A54">
        <v>49</v>
      </c>
      <c r="B54">
        <v>270</v>
      </c>
      <c r="C54" s="133">
        <v>0.83</v>
      </c>
    </row>
    <row r="55" spans="1:3" x14ac:dyDescent="0.25">
      <c r="A55">
        <v>50</v>
      </c>
      <c r="B55">
        <v>250</v>
      </c>
      <c r="C55" s="133">
        <v>0.97</v>
      </c>
    </row>
    <row r="56" spans="1:3" x14ac:dyDescent="0.25">
      <c r="A56">
        <v>51</v>
      </c>
      <c r="B56">
        <v>265</v>
      </c>
      <c r="C56" s="133">
        <v>0.81</v>
      </c>
    </row>
    <row r="57" spans="1:3" x14ac:dyDescent="0.25">
      <c r="A57">
        <v>52</v>
      </c>
      <c r="B57">
        <v>265</v>
      </c>
      <c r="C57" s="133">
        <v>0.9</v>
      </c>
    </row>
    <row r="58" spans="1:3" x14ac:dyDescent="0.25">
      <c r="A58">
        <v>53</v>
      </c>
      <c r="B58">
        <v>235</v>
      </c>
      <c r="C58" s="133">
        <v>0.92</v>
      </c>
    </row>
    <row r="59" spans="1:3" x14ac:dyDescent="0.25">
      <c r="A59">
        <v>54</v>
      </c>
      <c r="B59">
        <v>240</v>
      </c>
      <c r="C59" s="133">
        <v>0.89</v>
      </c>
    </row>
    <row r="60" spans="1:3" x14ac:dyDescent="0.25">
      <c r="A60">
        <v>55</v>
      </c>
      <c r="B60">
        <v>230</v>
      </c>
      <c r="C60" s="133">
        <v>0.94</v>
      </c>
    </row>
    <row r="61" spans="1:3" x14ac:dyDescent="0.25">
      <c r="A61">
        <v>56</v>
      </c>
      <c r="B61">
        <v>235</v>
      </c>
      <c r="C61" s="133">
        <v>0.94</v>
      </c>
    </row>
    <row r="62" spans="1:3" x14ac:dyDescent="0.25">
      <c r="A62">
        <v>57</v>
      </c>
      <c r="B62">
        <v>250</v>
      </c>
      <c r="C62" s="133">
        <v>0.88</v>
      </c>
    </row>
    <row r="63" spans="1:3" x14ac:dyDescent="0.25">
      <c r="A63">
        <v>58</v>
      </c>
      <c r="B63">
        <v>240</v>
      </c>
      <c r="C63" s="133">
        <v>0.99</v>
      </c>
    </row>
    <row r="64" spans="1:3" x14ac:dyDescent="0.25">
      <c r="A64">
        <v>59</v>
      </c>
      <c r="B64">
        <v>275</v>
      </c>
      <c r="C64" s="133">
        <v>0.8</v>
      </c>
    </row>
    <row r="65" spans="1:3" x14ac:dyDescent="0.25">
      <c r="A65">
        <v>60</v>
      </c>
      <c r="B65">
        <v>260</v>
      </c>
      <c r="C65" s="133">
        <v>0.83</v>
      </c>
    </row>
    <row r="66" spans="1:3" x14ac:dyDescent="0.25">
      <c r="A66">
        <v>61</v>
      </c>
      <c r="B66">
        <v>235</v>
      </c>
      <c r="C66" s="133">
        <v>1.01</v>
      </c>
    </row>
    <row r="67" spans="1:3" x14ac:dyDescent="0.25">
      <c r="A67">
        <v>62</v>
      </c>
      <c r="B67">
        <v>270</v>
      </c>
      <c r="C67" s="133">
        <v>0.77</v>
      </c>
    </row>
    <row r="68" spans="1:3" x14ac:dyDescent="0.25">
      <c r="A68">
        <v>63</v>
      </c>
      <c r="B68">
        <v>255</v>
      </c>
      <c r="C68" s="133">
        <v>0.86</v>
      </c>
    </row>
    <row r="69" spans="1:3" x14ac:dyDescent="0.25">
      <c r="A69">
        <v>64</v>
      </c>
      <c r="B69">
        <v>255</v>
      </c>
      <c r="C69" s="133">
        <v>0.83</v>
      </c>
    </row>
    <row r="70" spans="1:3" x14ac:dyDescent="0.25">
      <c r="A70">
        <v>65</v>
      </c>
      <c r="B70">
        <v>245</v>
      </c>
      <c r="C70" s="133">
        <v>0.92</v>
      </c>
    </row>
    <row r="71" spans="1:3" x14ac:dyDescent="0.25">
      <c r="A71">
        <v>66</v>
      </c>
      <c r="B71">
        <v>265</v>
      </c>
      <c r="C71" s="133">
        <v>0.85</v>
      </c>
    </row>
    <row r="72" spans="1:3" x14ac:dyDescent="0.25">
      <c r="A72">
        <v>67</v>
      </c>
      <c r="B72">
        <v>275</v>
      </c>
      <c r="C72" s="133">
        <v>0.84</v>
      </c>
    </row>
    <row r="73" spans="1:3" x14ac:dyDescent="0.25">
      <c r="A73">
        <v>68</v>
      </c>
      <c r="B73">
        <v>270</v>
      </c>
      <c r="C73" s="133">
        <v>0.85</v>
      </c>
    </row>
    <row r="74" spans="1:3" x14ac:dyDescent="0.25">
      <c r="A74">
        <v>69</v>
      </c>
      <c r="B74">
        <v>250</v>
      </c>
      <c r="C74" s="133">
        <v>0.97</v>
      </c>
    </row>
    <row r="75" spans="1:3" x14ac:dyDescent="0.25">
      <c r="A75">
        <v>70</v>
      </c>
      <c r="B75">
        <v>235</v>
      </c>
      <c r="C75" s="133">
        <v>0.98</v>
      </c>
    </row>
    <row r="76" spans="1:3" x14ac:dyDescent="0.25">
      <c r="A76">
        <v>71</v>
      </c>
      <c r="B76">
        <v>260</v>
      </c>
      <c r="C76" s="133">
        <v>0.79</v>
      </c>
    </row>
    <row r="77" spans="1:3" x14ac:dyDescent="0.25">
      <c r="A77">
        <v>72</v>
      </c>
      <c r="B77">
        <v>270</v>
      </c>
      <c r="C77" s="133">
        <v>0.84</v>
      </c>
    </row>
    <row r="78" spans="1:3" x14ac:dyDescent="0.25">
      <c r="A78">
        <v>73</v>
      </c>
      <c r="B78">
        <v>235</v>
      </c>
      <c r="C78" s="133">
        <v>0.92</v>
      </c>
    </row>
    <row r="79" spans="1:3" x14ac:dyDescent="0.25">
      <c r="A79">
        <v>74</v>
      </c>
      <c r="B79">
        <v>225</v>
      </c>
      <c r="C79" s="133">
        <v>0.96</v>
      </c>
    </row>
    <row r="80" spans="1:3" x14ac:dyDescent="0.25">
      <c r="A80">
        <v>75</v>
      </c>
      <c r="B80">
        <v>240</v>
      </c>
      <c r="C80" s="133">
        <v>0.92</v>
      </c>
    </row>
    <row r="81" spans="1:3" x14ac:dyDescent="0.25">
      <c r="A81">
        <v>76</v>
      </c>
      <c r="B81">
        <v>245</v>
      </c>
      <c r="C81" s="133">
        <v>0.87</v>
      </c>
    </row>
    <row r="82" spans="1:3" x14ac:dyDescent="0.25">
      <c r="A82">
        <v>77</v>
      </c>
      <c r="B82">
        <v>245</v>
      </c>
      <c r="C82" s="133">
        <v>0.93</v>
      </c>
    </row>
    <row r="83" spans="1:3" x14ac:dyDescent="0.25">
      <c r="A83">
        <v>78</v>
      </c>
      <c r="B83">
        <v>230</v>
      </c>
      <c r="C83" s="133">
        <v>0.95</v>
      </c>
    </row>
    <row r="84" spans="1:3" x14ac:dyDescent="0.25">
      <c r="A84">
        <v>79</v>
      </c>
      <c r="B84">
        <v>275</v>
      </c>
      <c r="C84" s="133">
        <v>0.79</v>
      </c>
    </row>
    <row r="85" spans="1:3" x14ac:dyDescent="0.25">
      <c r="A85">
        <v>80</v>
      </c>
      <c r="B85">
        <v>255</v>
      </c>
      <c r="C85" s="133">
        <v>0.92</v>
      </c>
    </row>
    <row r="86" spans="1:3" x14ac:dyDescent="0.25">
      <c r="A86">
        <v>81</v>
      </c>
      <c r="B86">
        <v>260</v>
      </c>
      <c r="C86" s="133">
        <v>0.8</v>
      </c>
    </row>
    <row r="87" spans="1:3" x14ac:dyDescent="0.25">
      <c r="A87">
        <v>82</v>
      </c>
      <c r="B87">
        <v>270</v>
      </c>
      <c r="C87" s="133">
        <v>0.81</v>
      </c>
    </row>
    <row r="88" spans="1:3" x14ac:dyDescent="0.25">
      <c r="A88">
        <v>83</v>
      </c>
      <c r="B88">
        <v>255</v>
      </c>
      <c r="C88" s="133">
        <v>0.85</v>
      </c>
    </row>
    <row r="89" spans="1:3" x14ac:dyDescent="0.25">
      <c r="A89">
        <v>84</v>
      </c>
      <c r="B89">
        <v>265</v>
      </c>
      <c r="C89" s="133">
        <v>0.87</v>
      </c>
    </row>
    <row r="90" spans="1:3" x14ac:dyDescent="0.25">
      <c r="A90">
        <v>85</v>
      </c>
      <c r="B90">
        <v>265</v>
      </c>
      <c r="C90" s="133">
        <v>0.78</v>
      </c>
    </row>
    <row r="91" spans="1:3" x14ac:dyDescent="0.25">
      <c r="A91">
        <v>86</v>
      </c>
      <c r="B91">
        <v>255</v>
      </c>
      <c r="C91" s="133">
        <v>0.86</v>
      </c>
    </row>
    <row r="92" spans="1:3" x14ac:dyDescent="0.25">
      <c r="A92">
        <v>87</v>
      </c>
      <c r="B92">
        <v>270</v>
      </c>
      <c r="C92" s="133">
        <v>0.88</v>
      </c>
    </row>
    <row r="93" spans="1:3" x14ac:dyDescent="0.25">
      <c r="A93">
        <v>88</v>
      </c>
      <c r="B93">
        <v>260</v>
      </c>
      <c r="C93" s="133">
        <v>0.83</v>
      </c>
    </row>
    <row r="94" spans="1:3" x14ac:dyDescent="0.25">
      <c r="A94">
        <v>89</v>
      </c>
      <c r="B94">
        <v>270</v>
      </c>
      <c r="C94" s="133">
        <v>0.85</v>
      </c>
    </row>
    <row r="95" spans="1:3" x14ac:dyDescent="0.25">
      <c r="A95">
        <v>90</v>
      </c>
      <c r="B95">
        <v>270</v>
      </c>
      <c r="C95" s="133">
        <v>0.81</v>
      </c>
    </row>
    <row r="96" spans="1:3" x14ac:dyDescent="0.25">
      <c r="A96">
        <v>91</v>
      </c>
      <c r="B96">
        <v>240</v>
      </c>
      <c r="C96" s="133">
        <v>0.89</v>
      </c>
    </row>
    <row r="97" spans="1:3" x14ac:dyDescent="0.25">
      <c r="A97">
        <v>92</v>
      </c>
      <c r="B97">
        <v>245</v>
      </c>
      <c r="C97" s="133">
        <v>0.85</v>
      </c>
    </row>
    <row r="98" spans="1:3" x14ac:dyDescent="0.25">
      <c r="A98">
        <v>93</v>
      </c>
      <c r="B98">
        <v>225</v>
      </c>
      <c r="C98" s="133">
        <v>1.01</v>
      </c>
    </row>
    <row r="99" spans="1:3" x14ac:dyDescent="0.25">
      <c r="A99">
        <v>94</v>
      </c>
      <c r="B99">
        <v>235</v>
      </c>
      <c r="C99" s="133">
        <v>0.89</v>
      </c>
    </row>
    <row r="100" spans="1:3" x14ac:dyDescent="0.25">
      <c r="A100">
        <v>95</v>
      </c>
      <c r="B100">
        <v>255</v>
      </c>
      <c r="C100" s="133">
        <v>0.81</v>
      </c>
    </row>
    <row r="101" spans="1:3" x14ac:dyDescent="0.25">
      <c r="A101">
        <v>96</v>
      </c>
      <c r="B101">
        <v>230</v>
      </c>
      <c r="C101" s="133">
        <v>1.01</v>
      </c>
    </row>
    <row r="102" spans="1:3" x14ac:dyDescent="0.25">
      <c r="A102">
        <v>97</v>
      </c>
      <c r="B102">
        <v>270</v>
      </c>
      <c r="C102" s="133">
        <v>0.8</v>
      </c>
    </row>
    <row r="103" spans="1:3" x14ac:dyDescent="0.25">
      <c r="A103">
        <v>98</v>
      </c>
      <c r="B103">
        <v>230</v>
      </c>
      <c r="C103" s="133">
        <v>1.02</v>
      </c>
    </row>
    <row r="104" spans="1:3" x14ac:dyDescent="0.25">
      <c r="A104">
        <v>99</v>
      </c>
      <c r="B104">
        <v>240</v>
      </c>
      <c r="C104" s="133">
        <v>0.96</v>
      </c>
    </row>
    <row r="105" spans="1:3" x14ac:dyDescent="0.25">
      <c r="A105">
        <v>100</v>
      </c>
      <c r="B105">
        <v>275</v>
      </c>
      <c r="C105" s="133">
        <v>0.86</v>
      </c>
    </row>
    <row r="106" spans="1:3" x14ac:dyDescent="0.25">
      <c r="C106" s="133"/>
    </row>
    <row r="107" spans="1:3" x14ac:dyDescent="0.25">
      <c r="C107" s="133"/>
    </row>
    <row r="108" spans="1:3" x14ac:dyDescent="0.25">
      <c r="C108" s="133"/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/>
  </sheetViews>
  <sheetFormatPr baseColWidth="10" defaultColWidth="9.140625" defaultRowHeight="15" x14ac:dyDescent="0.25"/>
  <cols>
    <col min="1" max="1" width="7.42578125" customWidth="1"/>
    <col min="2" max="2" width="37.5703125" customWidth="1"/>
    <col min="3" max="3" width="18.7109375" customWidth="1"/>
    <col min="4" max="4" width="17.7109375" customWidth="1"/>
    <col min="5" max="5" width="28.7109375" customWidth="1"/>
    <col min="6" max="6" width="20.42578125" customWidth="1"/>
    <col min="7" max="7" width="17.7109375" customWidth="1"/>
    <col min="8" max="8" width="13.85546875" customWidth="1"/>
  </cols>
  <sheetData>
    <row r="1" spans="1:7" x14ac:dyDescent="0.25">
      <c r="A1" s="171" t="s">
        <v>151</v>
      </c>
    </row>
    <row r="3" spans="1:7" ht="19.5" thickBot="1" x14ac:dyDescent="0.35">
      <c r="B3" s="75" t="s">
        <v>87</v>
      </c>
      <c r="E3" s="146" t="s">
        <v>134</v>
      </c>
      <c r="F3" s="3" t="s">
        <v>135</v>
      </c>
      <c r="G3" s="18" t="s">
        <v>136</v>
      </c>
    </row>
    <row r="4" spans="1:7" ht="15.75" thickBot="1" x14ac:dyDescent="0.3">
      <c r="B4" s="4" t="s">
        <v>0</v>
      </c>
      <c r="C4" s="36" t="s">
        <v>47</v>
      </c>
      <c r="D4" s="35" t="s">
        <v>23</v>
      </c>
      <c r="E4" s="4" t="s">
        <v>5</v>
      </c>
      <c r="F4" s="36" t="s">
        <v>47</v>
      </c>
      <c r="G4" s="5" t="s">
        <v>23</v>
      </c>
    </row>
    <row r="5" spans="1:7" x14ac:dyDescent="0.25">
      <c r="B5" s="13" t="s">
        <v>51</v>
      </c>
      <c r="C5" s="36" t="s">
        <v>48</v>
      </c>
      <c r="D5" s="35"/>
      <c r="E5" s="13" t="s">
        <v>13</v>
      </c>
      <c r="F5" s="44" t="s">
        <v>62</v>
      </c>
      <c r="G5" s="45"/>
    </row>
    <row r="6" spans="1:7" ht="15" customHeight="1" x14ac:dyDescent="0.25">
      <c r="B6" s="8" t="s">
        <v>60</v>
      </c>
      <c r="C6" s="137">
        <f>0.04*F6</f>
        <v>10</v>
      </c>
      <c r="D6" s="29">
        <f>C6*$C$24*$C$27*$B$13</f>
        <v>16847999.999999996</v>
      </c>
      <c r="E6" s="8" t="s">
        <v>56</v>
      </c>
      <c r="F6" s="24">
        <v>250</v>
      </c>
      <c r="G6" s="9">
        <f>F6*C24*C27*B13</f>
        <v>421199999.99999994</v>
      </c>
    </row>
    <row r="7" spans="1:7" x14ac:dyDescent="0.25">
      <c r="B7" s="8" t="s">
        <v>49</v>
      </c>
      <c r="C7" s="154">
        <v>8</v>
      </c>
      <c r="D7" s="29">
        <f>C7*$C$24*$C$27*$B$13</f>
        <v>13478399.999999998</v>
      </c>
      <c r="E7" s="8"/>
      <c r="F7" s="46"/>
      <c r="G7" s="9"/>
    </row>
    <row r="8" spans="1:7" x14ac:dyDescent="0.25">
      <c r="B8" s="8" t="s">
        <v>50</v>
      </c>
      <c r="C8" s="155">
        <v>16</v>
      </c>
      <c r="D8" s="29">
        <f>C8*$C$24*$C$27*$B$13</f>
        <v>26956799.999999996</v>
      </c>
      <c r="E8" s="8"/>
      <c r="F8" s="37" t="s">
        <v>62</v>
      </c>
      <c r="G8" s="7"/>
    </row>
    <row r="9" spans="1:7" ht="15.75" thickBot="1" x14ac:dyDescent="0.3">
      <c r="B9" s="38" t="s">
        <v>28</v>
      </c>
      <c r="C9" s="70">
        <f>SUM(C6:C8)</f>
        <v>34</v>
      </c>
      <c r="D9" s="28">
        <f>SUM($D$6:$D$8)</f>
        <v>57283199.999999985</v>
      </c>
      <c r="E9" s="40" t="s">
        <v>29</v>
      </c>
      <c r="F9" s="27">
        <f>F6</f>
        <v>250</v>
      </c>
      <c r="G9" s="33">
        <f>SUM(G6:G8)</f>
        <v>421199999.99999994</v>
      </c>
    </row>
    <row r="10" spans="1:7" x14ac:dyDescent="0.25">
      <c r="B10" s="13" t="s">
        <v>11</v>
      </c>
      <c r="C10" s="37" t="s">
        <v>57</v>
      </c>
      <c r="D10" s="35"/>
      <c r="E10" s="13" t="s">
        <v>14</v>
      </c>
      <c r="F10" s="36"/>
      <c r="G10" s="5"/>
    </row>
    <row r="11" spans="1:7" ht="45" x14ac:dyDescent="0.25">
      <c r="B11" s="76" t="s">
        <v>61</v>
      </c>
      <c r="C11" s="80">
        <f>D11/C24</f>
        <v>14584.774583333334</v>
      </c>
      <c r="D11" s="156">
        <v>105010377</v>
      </c>
      <c r="E11" s="49" t="s">
        <v>25</v>
      </c>
      <c r="F11" s="42"/>
      <c r="G11" s="7"/>
    </row>
    <row r="12" spans="1:7" x14ac:dyDescent="0.25">
      <c r="B12" s="8" t="s">
        <v>58</v>
      </c>
      <c r="C12" s="37" t="s">
        <v>48</v>
      </c>
      <c r="D12" s="81"/>
      <c r="E12" s="14"/>
      <c r="F12" s="42"/>
      <c r="G12" s="7"/>
    </row>
    <row r="13" spans="1:7" x14ac:dyDescent="0.25">
      <c r="B13" s="157">
        <v>260</v>
      </c>
      <c r="C13" s="77">
        <f>C11/(B13*C27)</f>
        <v>62.328096509971516</v>
      </c>
      <c r="D13" s="30"/>
      <c r="E13" s="6"/>
      <c r="F13" s="42"/>
      <c r="G13" s="7"/>
    </row>
    <row r="14" spans="1:7" ht="15.75" thickBot="1" x14ac:dyDescent="0.3">
      <c r="B14" s="39" t="s">
        <v>21</v>
      </c>
      <c r="C14" s="67">
        <f>C13</f>
        <v>62.328096509971516</v>
      </c>
      <c r="D14" s="28">
        <f>$D$11</f>
        <v>105010377</v>
      </c>
      <c r="E14" s="50"/>
      <c r="F14" s="43"/>
      <c r="G14" s="41"/>
    </row>
    <row r="15" spans="1:7" ht="15" customHeight="1" x14ac:dyDescent="0.25">
      <c r="B15" s="13" t="s">
        <v>12</v>
      </c>
      <c r="C15" s="36" t="s">
        <v>55</v>
      </c>
      <c r="D15" s="35"/>
      <c r="E15" s="14" t="s">
        <v>31</v>
      </c>
      <c r="F15" s="42"/>
      <c r="G15" s="9"/>
    </row>
    <row r="16" spans="1:7" x14ac:dyDescent="0.25">
      <c r="B16" s="8" t="s">
        <v>54</v>
      </c>
      <c r="C16" s="79">
        <f>D16/($C$24*$B$13*$C$27)</f>
        <v>53.418803418803428</v>
      </c>
      <c r="D16" s="141">
        <v>90000000</v>
      </c>
      <c r="E16" s="22" t="s">
        <v>68</v>
      </c>
      <c r="F16" s="42"/>
      <c r="G16" s="9">
        <v>105000</v>
      </c>
    </row>
    <row r="17" spans="1:7" x14ac:dyDescent="0.25">
      <c r="B17" s="8" t="s">
        <v>53</v>
      </c>
      <c r="C17" s="79">
        <f>D17/($C$24*$B$13*$C$27)</f>
        <v>15.075973409306744</v>
      </c>
      <c r="D17" s="141">
        <f>25400000</f>
        <v>25400000</v>
      </c>
      <c r="E17" s="22"/>
      <c r="F17" s="42"/>
      <c r="G17" s="9"/>
    </row>
    <row r="18" spans="1:7" x14ac:dyDescent="0.25">
      <c r="B18" s="8" t="s">
        <v>52</v>
      </c>
      <c r="C18" s="79">
        <f>D18/($C$24*$B$13*$C$27)</f>
        <v>17.331493352326689</v>
      </c>
      <c r="D18" s="141">
        <v>29200100</v>
      </c>
      <c r="E18" s="23"/>
      <c r="F18" s="42"/>
      <c r="G18" s="7"/>
    </row>
    <row r="19" spans="1:7" x14ac:dyDescent="0.25">
      <c r="B19" s="8" t="s">
        <v>66</v>
      </c>
      <c r="C19" s="79">
        <f>D19/($C$24*$B$13*$C$27)</f>
        <v>32.288759496676171</v>
      </c>
      <c r="D19" s="141">
        <f>54400102</f>
        <v>54400102</v>
      </c>
      <c r="E19" s="23"/>
      <c r="F19" s="42"/>
      <c r="G19" s="7"/>
    </row>
    <row r="20" spans="1:7" ht="15.75" thickBot="1" x14ac:dyDescent="0.3">
      <c r="B20" s="39" t="s">
        <v>27</v>
      </c>
      <c r="C20" s="67">
        <f>SUM(C16:C19)</f>
        <v>118.11502967711303</v>
      </c>
      <c r="D20" s="28">
        <f>SUM($D$16:$D$19)</f>
        <v>199000202</v>
      </c>
      <c r="E20" s="50" t="s">
        <v>30</v>
      </c>
      <c r="F20" s="43"/>
      <c r="G20" s="41"/>
    </row>
    <row r="21" spans="1:7" ht="15.75" thickBot="1" x14ac:dyDescent="0.3">
      <c r="B21" s="15" t="s">
        <v>64</v>
      </c>
      <c r="C21" s="72">
        <f>D21/(B13*C27*C24)</f>
        <v>214.44312618708454</v>
      </c>
      <c r="D21" s="16">
        <f>$D$9+$D$14+$D$20</f>
        <v>361293779</v>
      </c>
      <c r="E21" s="25" t="s">
        <v>65</v>
      </c>
      <c r="F21" s="34">
        <f>F20+F14+F9</f>
        <v>250</v>
      </c>
      <c r="G21" s="16">
        <f>$G$6+$G$15</f>
        <v>421199999.99999994</v>
      </c>
    </row>
    <row r="22" spans="1:7" ht="15.75" thickBot="1" x14ac:dyDescent="0.3">
      <c r="B22" s="17"/>
      <c r="C22" s="11"/>
      <c r="D22" s="11"/>
      <c r="E22" s="10" t="s">
        <v>17</v>
      </c>
      <c r="F22" s="11"/>
      <c r="G22" s="47">
        <f>$G$21-$D$21</f>
        <v>59906220.99999994</v>
      </c>
    </row>
    <row r="24" spans="1:7" ht="15.75" thickBot="1" x14ac:dyDescent="0.3">
      <c r="B24" s="1" t="s">
        <v>70</v>
      </c>
      <c r="C24" s="146">
        <v>7200</v>
      </c>
    </row>
    <row r="25" spans="1:7" ht="15.75" thickBot="1" x14ac:dyDescent="0.3">
      <c r="B25" s="15" t="s">
        <v>142</v>
      </c>
      <c r="C25" s="158" t="s">
        <v>143</v>
      </c>
      <c r="D25" s="159"/>
      <c r="E25" s="51" t="s">
        <v>33</v>
      </c>
      <c r="F25" s="52"/>
      <c r="G25" s="53"/>
    </row>
    <row r="26" spans="1:7" ht="15.75" thickBot="1" x14ac:dyDescent="0.3">
      <c r="B26" s="8"/>
      <c r="C26" s="12" t="s">
        <v>67</v>
      </c>
      <c r="D26" s="78" t="s">
        <v>63</v>
      </c>
      <c r="E26" s="54" t="s">
        <v>20</v>
      </c>
      <c r="F26" s="55" t="s">
        <v>69</v>
      </c>
      <c r="G26" s="56"/>
    </row>
    <row r="27" spans="1:7" ht="15.75" thickBot="1" x14ac:dyDescent="0.3">
      <c r="B27" s="60" t="s">
        <v>59</v>
      </c>
      <c r="C27" s="160">
        <f xml:space="preserve"> 1.9-0.004*F6</f>
        <v>0.89999999999999991</v>
      </c>
      <c r="D27" s="62">
        <f>C27*C24*B13</f>
        <v>1684799.9999999998</v>
      </c>
      <c r="E27" s="57">
        <f>C27</f>
        <v>0.89999999999999991</v>
      </c>
      <c r="F27" s="58" t="s">
        <v>32</v>
      </c>
      <c r="G27" s="61">
        <v>1</v>
      </c>
    </row>
    <row r="29" spans="1:7" x14ac:dyDescent="0.25">
      <c r="B29" s="2" t="s">
        <v>34</v>
      </c>
      <c r="C29" s="2" t="s">
        <v>35</v>
      </c>
      <c r="D29" s="2" t="s">
        <v>36</v>
      </c>
      <c r="E29" s="2" t="s">
        <v>38</v>
      </c>
      <c r="F29" s="2" t="s">
        <v>39</v>
      </c>
      <c r="G29" s="2" t="s">
        <v>37</v>
      </c>
    </row>
    <row r="30" spans="1:7" x14ac:dyDescent="0.25">
      <c r="A30" t="s">
        <v>120</v>
      </c>
      <c r="B30" s="81">
        <f>G22</f>
        <v>59906220.99999994</v>
      </c>
      <c r="C30" s="81">
        <f>G21</f>
        <v>421199999.99999994</v>
      </c>
      <c r="D30" s="81">
        <f>D21</f>
        <v>361293779</v>
      </c>
      <c r="E30" s="81">
        <f>D9</f>
        <v>57283199.999999985</v>
      </c>
      <c r="F30" s="81">
        <f>D14</f>
        <v>105010377</v>
      </c>
      <c r="G30" s="81">
        <f>D20</f>
        <v>199000202</v>
      </c>
    </row>
    <row r="31" spans="1:7" x14ac:dyDescent="0.25">
      <c r="A31" s="82">
        <v>100</v>
      </c>
      <c r="B31" s="128">
        <f t="dataTable" ref="B31:G91" dt2D="0" dtr="0" r1="F6"/>
        <v>-101834579</v>
      </c>
      <c r="C31" s="128">
        <v>280800000</v>
      </c>
      <c r="D31" s="128">
        <v>382634579</v>
      </c>
      <c r="E31" s="128">
        <v>78624000</v>
      </c>
      <c r="F31" s="128">
        <v>105010377</v>
      </c>
      <c r="G31" s="128">
        <v>199000202</v>
      </c>
    </row>
    <row r="32" spans="1:7" x14ac:dyDescent="0.25">
      <c r="A32" s="82">
        <v>105</v>
      </c>
      <c r="B32" s="128">
        <v>-91231571</v>
      </c>
      <c r="C32" s="128">
        <v>290908800</v>
      </c>
      <c r="D32" s="128">
        <v>382140371</v>
      </c>
      <c r="E32" s="128">
        <v>78129792</v>
      </c>
      <c r="F32" s="128">
        <v>105010377</v>
      </c>
      <c r="G32" s="128">
        <v>199000202</v>
      </c>
    </row>
    <row r="33" spans="1:7" x14ac:dyDescent="0.25">
      <c r="A33" s="82">
        <v>110</v>
      </c>
      <c r="B33" s="128">
        <v>-80987987</v>
      </c>
      <c r="C33" s="128">
        <v>300643200</v>
      </c>
      <c r="D33" s="128">
        <v>381631187</v>
      </c>
      <c r="E33" s="128">
        <v>77620608</v>
      </c>
      <c r="F33" s="128">
        <v>105010377</v>
      </c>
      <c r="G33" s="128">
        <v>199000202</v>
      </c>
    </row>
    <row r="34" spans="1:7" x14ac:dyDescent="0.25">
      <c r="A34" s="82">
        <v>115</v>
      </c>
      <c r="B34" s="128">
        <v>-71103827</v>
      </c>
      <c r="C34" s="128">
        <v>310003200</v>
      </c>
      <c r="D34" s="128">
        <v>381107027</v>
      </c>
      <c r="E34" s="128">
        <v>77096448</v>
      </c>
      <c r="F34" s="128">
        <v>105010377</v>
      </c>
      <c r="G34" s="128">
        <v>199000202</v>
      </c>
    </row>
    <row r="35" spans="1:7" x14ac:dyDescent="0.25">
      <c r="A35" s="82">
        <v>120</v>
      </c>
      <c r="B35" s="128">
        <v>-61579091</v>
      </c>
      <c r="C35" s="128">
        <v>318988800</v>
      </c>
      <c r="D35" s="128">
        <v>380567891</v>
      </c>
      <c r="E35" s="128">
        <v>76557312</v>
      </c>
      <c r="F35" s="128">
        <v>105010377</v>
      </c>
      <c r="G35" s="128">
        <v>199000202</v>
      </c>
    </row>
    <row r="36" spans="1:7" x14ac:dyDescent="0.25">
      <c r="A36" s="82">
        <v>125</v>
      </c>
      <c r="B36" s="128">
        <v>-52413779</v>
      </c>
      <c r="C36" s="128">
        <v>327600000</v>
      </c>
      <c r="D36" s="128">
        <v>380013779</v>
      </c>
      <c r="E36" s="128">
        <v>76003200</v>
      </c>
      <c r="F36" s="128">
        <v>105010377</v>
      </c>
      <c r="G36" s="128">
        <v>199000202</v>
      </c>
    </row>
    <row r="37" spans="1:7" x14ac:dyDescent="0.25">
      <c r="A37" s="82">
        <v>130</v>
      </c>
      <c r="B37" s="128">
        <v>-43607891</v>
      </c>
      <c r="C37" s="128">
        <v>335836800</v>
      </c>
      <c r="D37" s="128">
        <v>379444691</v>
      </c>
      <c r="E37" s="128">
        <v>75434112</v>
      </c>
      <c r="F37" s="128">
        <v>105010377</v>
      </c>
      <c r="G37" s="128">
        <v>199000202</v>
      </c>
    </row>
    <row r="38" spans="1:7" x14ac:dyDescent="0.25">
      <c r="A38" s="82">
        <v>135</v>
      </c>
      <c r="B38" s="128">
        <v>-35161427.00000006</v>
      </c>
      <c r="C38" s="128">
        <v>343699199.99999994</v>
      </c>
      <c r="D38" s="128">
        <v>378860627</v>
      </c>
      <c r="E38" s="128">
        <v>74850048</v>
      </c>
      <c r="F38" s="128">
        <v>105010377</v>
      </c>
      <c r="G38" s="128">
        <v>199000202</v>
      </c>
    </row>
    <row r="39" spans="1:7" x14ac:dyDescent="0.25">
      <c r="A39" s="82">
        <v>140</v>
      </c>
      <c r="B39" s="128">
        <v>-27074387.00000006</v>
      </c>
      <c r="C39" s="128">
        <v>351187199.99999994</v>
      </c>
      <c r="D39" s="128">
        <v>378261587</v>
      </c>
      <c r="E39" s="128">
        <v>74251008</v>
      </c>
      <c r="F39" s="128">
        <v>105010377</v>
      </c>
      <c r="G39" s="128">
        <v>199000202</v>
      </c>
    </row>
    <row r="40" spans="1:7" x14ac:dyDescent="0.25">
      <c r="A40" s="82">
        <v>145</v>
      </c>
      <c r="B40" s="128">
        <v>-19346771.00000006</v>
      </c>
      <c r="C40" s="128">
        <v>358300799.99999994</v>
      </c>
      <c r="D40" s="128">
        <v>377647571</v>
      </c>
      <c r="E40" s="128">
        <v>73636991.999999985</v>
      </c>
      <c r="F40" s="128">
        <v>105010377</v>
      </c>
      <c r="G40" s="128">
        <v>199000202</v>
      </c>
    </row>
    <row r="41" spans="1:7" x14ac:dyDescent="0.25">
      <c r="A41" s="82">
        <v>150</v>
      </c>
      <c r="B41" s="128">
        <v>-11978579.00000006</v>
      </c>
      <c r="C41" s="128">
        <v>365039999.99999994</v>
      </c>
      <c r="D41" s="128">
        <v>377018579</v>
      </c>
      <c r="E41" s="128">
        <v>73007999.999999985</v>
      </c>
      <c r="F41" s="128">
        <v>105010377</v>
      </c>
      <c r="G41" s="128">
        <v>199000202</v>
      </c>
    </row>
    <row r="42" spans="1:7" x14ac:dyDescent="0.25">
      <c r="A42" s="82">
        <v>155</v>
      </c>
      <c r="B42" s="128">
        <v>-4969811.0000000596</v>
      </c>
      <c r="C42" s="128">
        <v>371404799.99999994</v>
      </c>
      <c r="D42" s="128">
        <v>376374611</v>
      </c>
      <c r="E42" s="128">
        <v>72364031.999999985</v>
      </c>
      <c r="F42" s="128">
        <v>105010377</v>
      </c>
      <c r="G42" s="128">
        <v>199000202</v>
      </c>
    </row>
    <row r="43" spans="1:7" x14ac:dyDescent="0.25">
      <c r="A43" s="82">
        <v>160</v>
      </c>
      <c r="B43" s="128">
        <v>1679532.9999999404</v>
      </c>
      <c r="C43" s="128">
        <v>377395199.99999994</v>
      </c>
      <c r="D43" s="128">
        <v>375715667</v>
      </c>
      <c r="E43" s="128">
        <v>71705087.999999985</v>
      </c>
      <c r="F43" s="128">
        <v>105010377</v>
      </c>
      <c r="G43" s="128">
        <v>199000202</v>
      </c>
    </row>
    <row r="44" spans="1:7" x14ac:dyDescent="0.25">
      <c r="A44" s="82">
        <v>165</v>
      </c>
      <c r="B44" s="128">
        <v>7969452.9999999404</v>
      </c>
      <c r="C44" s="128">
        <v>383011199.99999994</v>
      </c>
      <c r="D44" s="128">
        <v>375041747</v>
      </c>
      <c r="E44" s="128">
        <v>71031167.999999985</v>
      </c>
      <c r="F44" s="128">
        <v>105010377</v>
      </c>
      <c r="G44" s="128">
        <v>199000202</v>
      </c>
    </row>
    <row r="45" spans="1:7" x14ac:dyDescent="0.25">
      <c r="A45" s="82">
        <v>170</v>
      </c>
      <c r="B45" s="128">
        <v>13899948.99999994</v>
      </c>
      <c r="C45" s="128">
        <v>388252799.99999994</v>
      </c>
      <c r="D45" s="128">
        <v>374352851</v>
      </c>
      <c r="E45" s="128">
        <v>70342271.999999985</v>
      </c>
      <c r="F45" s="128">
        <v>105010377</v>
      </c>
      <c r="G45" s="128">
        <v>199000202</v>
      </c>
    </row>
    <row r="46" spans="1:7" x14ac:dyDescent="0.25">
      <c r="A46" s="82">
        <v>175</v>
      </c>
      <c r="B46" s="128">
        <v>19471020.99999994</v>
      </c>
      <c r="C46" s="128">
        <v>393119999.99999994</v>
      </c>
      <c r="D46" s="128">
        <v>373648979</v>
      </c>
      <c r="E46" s="128">
        <v>69638399.999999985</v>
      </c>
      <c r="F46" s="128">
        <v>105010377</v>
      </c>
      <c r="G46" s="128">
        <v>199000202</v>
      </c>
    </row>
    <row r="47" spans="1:7" x14ac:dyDescent="0.25">
      <c r="A47" s="82">
        <v>180</v>
      </c>
      <c r="B47" s="128">
        <v>24682669</v>
      </c>
      <c r="C47" s="128">
        <v>397612800</v>
      </c>
      <c r="D47" s="128">
        <v>372930131</v>
      </c>
      <c r="E47" s="128">
        <v>68919552</v>
      </c>
      <c r="F47" s="128">
        <v>105010377</v>
      </c>
      <c r="G47" s="128">
        <v>199000202</v>
      </c>
    </row>
    <row r="48" spans="1:7" x14ac:dyDescent="0.25">
      <c r="A48" s="82">
        <v>185</v>
      </c>
      <c r="B48" s="128">
        <v>29534893</v>
      </c>
      <c r="C48" s="128">
        <v>401731200</v>
      </c>
      <c r="D48" s="128">
        <v>372196307</v>
      </c>
      <c r="E48" s="128">
        <v>68185728</v>
      </c>
      <c r="F48" s="128">
        <v>105010377</v>
      </c>
      <c r="G48" s="128">
        <v>199000202</v>
      </c>
    </row>
    <row r="49" spans="1:7" x14ac:dyDescent="0.25">
      <c r="A49" s="82">
        <v>190</v>
      </c>
      <c r="B49" s="128">
        <v>34027692.99999994</v>
      </c>
      <c r="C49" s="128">
        <v>405475199.99999994</v>
      </c>
      <c r="D49" s="128">
        <v>371447507</v>
      </c>
      <c r="E49" s="128">
        <v>67436928</v>
      </c>
      <c r="F49" s="128">
        <v>105010377</v>
      </c>
      <c r="G49" s="128">
        <v>199000202</v>
      </c>
    </row>
    <row r="50" spans="1:7" x14ac:dyDescent="0.25">
      <c r="A50" s="82">
        <v>195</v>
      </c>
      <c r="B50" s="128">
        <v>38161068.99999994</v>
      </c>
      <c r="C50" s="128">
        <v>408844799.99999994</v>
      </c>
      <c r="D50" s="128">
        <v>370683731</v>
      </c>
      <c r="E50" s="128">
        <v>66673152</v>
      </c>
      <c r="F50" s="128">
        <v>105010377</v>
      </c>
      <c r="G50" s="128">
        <v>199000202</v>
      </c>
    </row>
    <row r="51" spans="1:7" x14ac:dyDescent="0.25">
      <c r="A51" s="82">
        <v>200</v>
      </c>
      <c r="B51" s="128">
        <v>41935020.99999994</v>
      </c>
      <c r="C51" s="128">
        <v>411839999.99999994</v>
      </c>
      <c r="D51" s="128">
        <v>369904979</v>
      </c>
      <c r="E51" s="128">
        <v>65894399.999999993</v>
      </c>
      <c r="F51" s="128">
        <v>105010377</v>
      </c>
      <c r="G51" s="128">
        <v>199000202</v>
      </c>
    </row>
    <row r="52" spans="1:7" x14ac:dyDescent="0.25">
      <c r="A52" s="82">
        <v>205</v>
      </c>
      <c r="B52" s="128">
        <v>45349548.99999994</v>
      </c>
      <c r="C52" s="128">
        <v>414460799.99999994</v>
      </c>
      <c r="D52" s="128">
        <v>369111251</v>
      </c>
      <c r="E52" s="128">
        <v>65100671.999999985</v>
      </c>
      <c r="F52" s="128">
        <v>105010377</v>
      </c>
      <c r="G52" s="128">
        <v>199000202</v>
      </c>
    </row>
    <row r="53" spans="1:7" x14ac:dyDescent="0.25">
      <c r="A53" s="82">
        <v>210</v>
      </c>
      <c r="B53" s="128">
        <v>48404653</v>
      </c>
      <c r="C53" s="128">
        <v>416707200</v>
      </c>
      <c r="D53" s="128">
        <v>368302547</v>
      </c>
      <c r="E53" s="128">
        <v>64291968</v>
      </c>
      <c r="F53" s="128">
        <v>105010377</v>
      </c>
      <c r="G53" s="128">
        <v>199000202</v>
      </c>
    </row>
    <row r="54" spans="1:7" x14ac:dyDescent="0.25">
      <c r="A54" s="82">
        <v>215</v>
      </c>
      <c r="B54" s="128">
        <v>51100333</v>
      </c>
      <c r="C54" s="128">
        <v>418579200</v>
      </c>
      <c r="D54" s="128">
        <v>367478867</v>
      </c>
      <c r="E54" s="128">
        <v>63468288</v>
      </c>
      <c r="F54" s="128">
        <v>105010377</v>
      </c>
      <c r="G54" s="128">
        <v>199000202</v>
      </c>
    </row>
    <row r="55" spans="1:7" x14ac:dyDescent="0.25">
      <c r="A55" s="82">
        <v>220</v>
      </c>
      <c r="B55" s="128">
        <v>53436589</v>
      </c>
      <c r="C55" s="128">
        <v>420076800</v>
      </c>
      <c r="D55" s="128">
        <v>366640211</v>
      </c>
      <c r="E55" s="128">
        <v>62629632</v>
      </c>
      <c r="F55" s="128">
        <v>105010377</v>
      </c>
      <c r="G55" s="128">
        <v>199000202</v>
      </c>
    </row>
    <row r="56" spans="1:7" x14ac:dyDescent="0.25">
      <c r="A56" s="82">
        <v>225</v>
      </c>
      <c r="B56" s="128">
        <v>55413420.99999994</v>
      </c>
      <c r="C56" s="128">
        <v>421199999.99999994</v>
      </c>
      <c r="D56" s="128">
        <v>365786579</v>
      </c>
      <c r="E56" s="128">
        <v>61775999.999999985</v>
      </c>
      <c r="F56" s="128">
        <v>105010377</v>
      </c>
      <c r="G56" s="128">
        <v>199000202</v>
      </c>
    </row>
    <row r="57" spans="1:7" x14ac:dyDescent="0.25">
      <c r="A57" s="82">
        <v>230</v>
      </c>
      <c r="B57" s="128">
        <v>57030828.99999994</v>
      </c>
      <c r="C57" s="128">
        <v>421948799.99999994</v>
      </c>
      <c r="D57" s="128">
        <v>364917971</v>
      </c>
      <c r="E57" s="128">
        <v>60907392</v>
      </c>
      <c r="F57" s="128">
        <v>105010377</v>
      </c>
      <c r="G57" s="128">
        <v>199000202</v>
      </c>
    </row>
    <row r="58" spans="1:7" x14ac:dyDescent="0.25">
      <c r="A58" s="82">
        <v>235</v>
      </c>
      <c r="B58" s="128">
        <v>58288812.99999994</v>
      </c>
      <c r="C58" s="128">
        <v>422323199.99999994</v>
      </c>
      <c r="D58" s="128">
        <v>364034387</v>
      </c>
      <c r="E58" s="128">
        <v>60023807.999999985</v>
      </c>
      <c r="F58" s="128">
        <v>105010377</v>
      </c>
      <c r="G58" s="128">
        <v>199000202</v>
      </c>
    </row>
    <row r="59" spans="1:7" x14ac:dyDescent="0.25">
      <c r="A59" s="82">
        <v>240</v>
      </c>
      <c r="B59" s="128">
        <v>59187373</v>
      </c>
      <c r="C59" s="128">
        <v>422323200</v>
      </c>
      <c r="D59" s="128">
        <v>363135827</v>
      </c>
      <c r="E59" s="128">
        <v>59125248</v>
      </c>
      <c r="F59" s="128">
        <v>105010377</v>
      </c>
      <c r="G59" s="128">
        <v>199000202</v>
      </c>
    </row>
    <row r="60" spans="1:7" x14ac:dyDescent="0.25">
      <c r="A60" s="82">
        <v>245</v>
      </c>
      <c r="B60" s="128">
        <v>59726508.99999994</v>
      </c>
      <c r="C60" s="128">
        <v>421948799.99999994</v>
      </c>
      <c r="D60" s="128">
        <v>362222291</v>
      </c>
      <c r="E60" s="128">
        <v>58211712</v>
      </c>
      <c r="F60" s="128">
        <v>105010377</v>
      </c>
      <c r="G60" s="128">
        <v>199000202</v>
      </c>
    </row>
    <row r="61" spans="1:7" x14ac:dyDescent="0.25">
      <c r="A61" s="82">
        <v>250</v>
      </c>
      <c r="B61" s="128">
        <v>59906220.99999994</v>
      </c>
      <c r="C61" s="128">
        <v>421199999.99999994</v>
      </c>
      <c r="D61" s="128">
        <v>361293779</v>
      </c>
      <c r="E61" s="128">
        <v>57283199.999999985</v>
      </c>
      <c r="F61" s="128">
        <v>105010377</v>
      </c>
      <c r="G61" s="128">
        <v>199000202</v>
      </c>
    </row>
    <row r="62" spans="1:7" x14ac:dyDescent="0.25">
      <c r="A62" s="82">
        <v>255</v>
      </c>
      <c r="B62" s="128">
        <v>59726508.99999994</v>
      </c>
      <c r="C62" s="128">
        <v>420076799.99999994</v>
      </c>
      <c r="D62" s="128">
        <v>360350291</v>
      </c>
      <c r="E62" s="128">
        <v>56339712</v>
      </c>
      <c r="F62" s="128">
        <v>105010377</v>
      </c>
      <c r="G62" s="128">
        <v>199000202</v>
      </c>
    </row>
    <row r="63" spans="1:7" x14ac:dyDescent="0.25">
      <c r="A63" s="82">
        <v>260</v>
      </c>
      <c r="B63" s="128">
        <v>59187372.99999994</v>
      </c>
      <c r="C63" s="128">
        <v>418579199.99999994</v>
      </c>
      <c r="D63" s="128">
        <v>359391827</v>
      </c>
      <c r="E63" s="128">
        <v>55381247.999999985</v>
      </c>
      <c r="F63" s="128">
        <v>105010377</v>
      </c>
      <c r="G63" s="128">
        <v>199000202</v>
      </c>
    </row>
    <row r="64" spans="1:7" x14ac:dyDescent="0.25">
      <c r="A64" s="82">
        <v>265</v>
      </c>
      <c r="B64" s="128">
        <v>58288812.99999994</v>
      </c>
      <c r="C64" s="128">
        <v>416707199.99999994</v>
      </c>
      <c r="D64" s="128">
        <v>358418387</v>
      </c>
      <c r="E64" s="128">
        <v>54407807.999999985</v>
      </c>
      <c r="F64" s="128">
        <v>105010377</v>
      </c>
      <c r="G64" s="128">
        <v>199000202</v>
      </c>
    </row>
    <row r="65" spans="1:7" x14ac:dyDescent="0.25">
      <c r="A65" s="82">
        <v>270</v>
      </c>
      <c r="B65" s="128">
        <v>57030828.99999994</v>
      </c>
      <c r="C65" s="128">
        <v>414460799.99999994</v>
      </c>
      <c r="D65" s="128">
        <v>357429971</v>
      </c>
      <c r="E65" s="128">
        <v>53419391.999999993</v>
      </c>
      <c r="F65" s="128">
        <v>105010377</v>
      </c>
      <c r="G65" s="128">
        <v>199000202</v>
      </c>
    </row>
    <row r="66" spans="1:7" x14ac:dyDescent="0.25">
      <c r="A66" s="82">
        <v>275</v>
      </c>
      <c r="B66" s="128">
        <v>55413420.999999881</v>
      </c>
      <c r="C66" s="128">
        <v>411839999.99999988</v>
      </c>
      <c r="D66" s="128">
        <v>356426579</v>
      </c>
      <c r="E66" s="128">
        <v>52415999.999999985</v>
      </c>
      <c r="F66" s="128">
        <v>105010377</v>
      </c>
      <c r="G66" s="128">
        <v>199000202</v>
      </c>
    </row>
    <row r="67" spans="1:7" x14ac:dyDescent="0.25">
      <c r="A67" s="82">
        <v>280</v>
      </c>
      <c r="B67" s="128">
        <v>53436588.999999881</v>
      </c>
      <c r="C67" s="128">
        <v>408844799.99999988</v>
      </c>
      <c r="D67" s="128">
        <v>355408211</v>
      </c>
      <c r="E67" s="128">
        <v>51397631.999999985</v>
      </c>
      <c r="F67" s="128">
        <v>105010377</v>
      </c>
      <c r="G67" s="128">
        <v>199000202</v>
      </c>
    </row>
    <row r="68" spans="1:7" x14ac:dyDescent="0.25">
      <c r="A68" s="82">
        <v>285</v>
      </c>
      <c r="B68" s="128">
        <v>51100332.999999881</v>
      </c>
      <c r="C68" s="128">
        <v>405475199.99999988</v>
      </c>
      <c r="D68" s="128">
        <v>354374867</v>
      </c>
      <c r="E68" s="128">
        <v>50364287.999999985</v>
      </c>
      <c r="F68" s="128">
        <v>105010377</v>
      </c>
      <c r="G68" s="128">
        <v>199000202</v>
      </c>
    </row>
    <row r="69" spans="1:7" x14ac:dyDescent="0.25">
      <c r="A69" s="82">
        <v>290</v>
      </c>
      <c r="B69" s="128">
        <v>48404653</v>
      </c>
      <c r="C69" s="128">
        <v>401731200</v>
      </c>
      <c r="D69" s="128">
        <v>353326547</v>
      </c>
      <c r="E69" s="128">
        <v>49315968</v>
      </c>
      <c r="F69" s="128">
        <v>105010377</v>
      </c>
      <c r="G69" s="128">
        <v>199000202</v>
      </c>
    </row>
    <row r="70" spans="1:7" x14ac:dyDescent="0.25">
      <c r="A70" s="82">
        <v>295</v>
      </c>
      <c r="B70" s="128">
        <v>45349549</v>
      </c>
      <c r="C70" s="128">
        <v>397612800</v>
      </c>
      <c r="D70" s="128">
        <v>352263251</v>
      </c>
      <c r="E70" s="128">
        <v>48252672</v>
      </c>
      <c r="F70" s="128">
        <v>105010377</v>
      </c>
      <c r="G70" s="128">
        <v>199000202</v>
      </c>
    </row>
    <row r="71" spans="1:7" x14ac:dyDescent="0.25">
      <c r="A71" s="82">
        <v>300</v>
      </c>
      <c r="B71" s="128">
        <v>41935021</v>
      </c>
      <c r="C71" s="128">
        <v>393120000</v>
      </c>
      <c r="D71" s="128">
        <v>351184979</v>
      </c>
      <c r="E71" s="128">
        <v>47174400</v>
      </c>
      <c r="F71" s="128">
        <v>105010377</v>
      </c>
      <c r="G71" s="128">
        <v>199000202</v>
      </c>
    </row>
    <row r="72" spans="1:7" x14ac:dyDescent="0.25">
      <c r="A72" s="82">
        <v>305</v>
      </c>
      <c r="B72" s="128">
        <v>38161068.99999994</v>
      </c>
      <c r="C72" s="128">
        <v>388252799.99999994</v>
      </c>
      <c r="D72" s="128">
        <v>350091731</v>
      </c>
      <c r="E72" s="128">
        <v>46081152</v>
      </c>
      <c r="F72" s="128">
        <v>105010377</v>
      </c>
      <c r="G72" s="128">
        <v>199000202</v>
      </c>
    </row>
    <row r="73" spans="1:7" x14ac:dyDescent="0.25">
      <c r="A73" s="82">
        <v>310</v>
      </c>
      <c r="B73" s="128">
        <v>34027692.99999994</v>
      </c>
      <c r="C73" s="128">
        <v>383011199.99999994</v>
      </c>
      <c r="D73" s="128">
        <v>348983507</v>
      </c>
      <c r="E73" s="128">
        <v>44972927.999999993</v>
      </c>
      <c r="F73" s="128">
        <v>105010377</v>
      </c>
      <c r="G73" s="128">
        <v>199000202</v>
      </c>
    </row>
    <row r="74" spans="1:7" x14ac:dyDescent="0.25">
      <c r="A74" s="82">
        <v>315</v>
      </c>
      <c r="B74" s="128">
        <v>29534892.99999994</v>
      </c>
      <c r="C74" s="128">
        <v>377395199.99999994</v>
      </c>
      <c r="D74" s="128">
        <v>347860307</v>
      </c>
      <c r="E74" s="128">
        <v>43849727.999999985</v>
      </c>
      <c r="F74" s="128">
        <v>105010377</v>
      </c>
      <c r="G74" s="128">
        <v>199000202</v>
      </c>
    </row>
    <row r="75" spans="1:7" x14ac:dyDescent="0.25">
      <c r="A75" s="82">
        <v>320</v>
      </c>
      <c r="B75" s="128">
        <v>24682668.99999994</v>
      </c>
      <c r="C75" s="128">
        <v>371404799.99999994</v>
      </c>
      <c r="D75" s="128">
        <v>346722131</v>
      </c>
      <c r="E75" s="128">
        <v>42711551.999999993</v>
      </c>
      <c r="F75" s="128">
        <v>105010377</v>
      </c>
      <c r="G75" s="128">
        <v>199000202</v>
      </c>
    </row>
    <row r="76" spans="1:7" x14ac:dyDescent="0.25">
      <c r="A76" s="82">
        <v>325</v>
      </c>
      <c r="B76" s="128">
        <v>19471020.99999994</v>
      </c>
      <c r="C76" s="128">
        <v>365039999.99999994</v>
      </c>
      <c r="D76" s="128">
        <v>345568979</v>
      </c>
      <c r="E76" s="128">
        <v>41558399.999999985</v>
      </c>
      <c r="F76" s="128">
        <v>105010377</v>
      </c>
      <c r="G76" s="128">
        <v>199000202</v>
      </c>
    </row>
    <row r="77" spans="1:7" x14ac:dyDescent="0.25">
      <c r="A77" s="82">
        <v>330</v>
      </c>
      <c r="B77" s="128">
        <v>13899948.999999881</v>
      </c>
      <c r="C77" s="128">
        <v>358300799.99999988</v>
      </c>
      <c r="D77" s="128">
        <v>344400851</v>
      </c>
      <c r="E77" s="128">
        <v>40390272</v>
      </c>
      <c r="F77" s="128">
        <v>105010377</v>
      </c>
      <c r="G77" s="128">
        <v>199000202</v>
      </c>
    </row>
    <row r="78" spans="1:7" x14ac:dyDescent="0.25">
      <c r="A78" s="82">
        <v>335</v>
      </c>
      <c r="B78" s="128">
        <v>7969452.9999998808</v>
      </c>
      <c r="C78" s="128">
        <v>351187199.99999988</v>
      </c>
      <c r="D78" s="128">
        <v>343217747</v>
      </c>
      <c r="E78" s="128">
        <v>39207167.999999985</v>
      </c>
      <c r="F78" s="128">
        <v>105010377</v>
      </c>
      <c r="G78" s="128">
        <v>199000202</v>
      </c>
    </row>
    <row r="79" spans="1:7" x14ac:dyDescent="0.25">
      <c r="A79" s="82">
        <v>340</v>
      </c>
      <c r="B79" s="128">
        <v>1679532.9999998808</v>
      </c>
      <c r="C79" s="128">
        <v>343699199.99999988</v>
      </c>
      <c r="D79" s="128">
        <v>342019667</v>
      </c>
      <c r="E79" s="128">
        <v>38009087.999999985</v>
      </c>
      <c r="F79" s="128">
        <v>105010377</v>
      </c>
      <c r="G79" s="128">
        <v>199000202</v>
      </c>
    </row>
    <row r="80" spans="1:7" x14ac:dyDescent="0.25">
      <c r="A80" s="82">
        <v>345</v>
      </c>
      <c r="B80" s="128">
        <v>-4969811.0000001192</v>
      </c>
      <c r="C80" s="128">
        <v>335836799.99999988</v>
      </c>
      <c r="D80" s="128">
        <v>340806611</v>
      </c>
      <c r="E80" s="128">
        <v>36796031.999999985</v>
      </c>
      <c r="F80" s="128">
        <v>105010377</v>
      </c>
      <c r="G80" s="128">
        <v>199000202</v>
      </c>
    </row>
    <row r="81" spans="1:7" x14ac:dyDescent="0.25">
      <c r="A81" s="82">
        <v>350</v>
      </c>
      <c r="B81" s="128">
        <v>-11978579.000000119</v>
      </c>
      <c r="C81" s="128">
        <v>327599999.99999988</v>
      </c>
      <c r="D81" s="128">
        <v>339578579</v>
      </c>
      <c r="E81" s="128">
        <v>35567999.999999985</v>
      </c>
      <c r="F81" s="128">
        <v>105010377</v>
      </c>
      <c r="G81" s="128">
        <v>199000202</v>
      </c>
    </row>
    <row r="82" spans="1:7" x14ac:dyDescent="0.25">
      <c r="A82" s="82">
        <v>355</v>
      </c>
      <c r="B82" s="128">
        <v>-19346771</v>
      </c>
      <c r="C82" s="128">
        <v>318988800</v>
      </c>
      <c r="D82" s="128">
        <v>338335571</v>
      </c>
      <c r="E82" s="128">
        <v>34324992</v>
      </c>
      <c r="F82" s="128">
        <v>105010377</v>
      </c>
      <c r="G82" s="128">
        <v>199000202</v>
      </c>
    </row>
    <row r="83" spans="1:7" x14ac:dyDescent="0.25">
      <c r="A83" s="82">
        <v>360</v>
      </c>
      <c r="B83" s="128">
        <v>-27074387</v>
      </c>
      <c r="C83" s="128">
        <v>310003200</v>
      </c>
      <c r="D83" s="128">
        <v>337077587</v>
      </c>
      <c r="E83" s="128">
        <v>33067007.999999993</v>
      </c>
      <c r="F83" s="128">
        <v>105010377</v>
      </c>
      <c r="G83" s="128">
        <v>199000202</v>
      </c>
    </row>
    <row r="84" spans="1:7" x14ac:dyDescent="0.25">
      <c r="A84" s="82">
        <v>365</v>
      </c>
      <c r="B84" s="128">
        <v>-35161427.00000006</v>
      </c>
      <c r="C84" s="128">
        <v>300643199.99999994</v>
      </c>
      <c r="D84" s="128">
        <v>335804627</v>
      </c>
      <c r="E84" s="128">
        <v>31794047.999999993</v>
      </c>
      <c r="F84" s="128">
        <v>105010377</v>
      </c>
      <c r="G84" s="128">
        <v>199000202</v>
      </c>
    </row>
    <row r="85" spans="1:7" x14ac:dyDescent="0.25">
      <c r="A85" s="82">
        <v>370</v>
      </c>
      <c r="B85" s="128">
        <v>-43607891.00000006</v>
      </c>
      <c r="C85" s="128">
        <v>290908799.99999994</v>
      </c>
      <c r="D85" s="128">
        <v>334516691</v>
      </c>
      <c r="E85" s="128">
        <v>30506111.999999993</v>
      </c>
      <c r="F85" s="128">
        <v>105010377</v>
      </c>
      <c r="G85" s="128">
        <v>199000202</v>
      </c>
    </row>
    <row r="86" spans="1:7" x14ac:dyDescent="0.25">
      <c r="A86" s="82">
        <v>375</v>
      </c>
      <c r="B86" s="128">
        <v>-52413779.00000006</v>
      </c>
      <c r="C86" s="128">
        <v>280799999.99999994</v>
      </c>
      <c r="D86" s="128">
        <v>333213779</v>
      </c>
      <c r="E86" s="128">
        <v>29203199.999999993</v>
      </c>
      <c r="F86" s="128">
        <v>105010377</v>
      </c>
      <c r="G86" s="128">
        <v>199000202</v>
      </c>
    </row>
    <row r="87" spans="1:7" x14ac:dyDescent="0.25">
      <c r="A87" s="82">
        <v>380</v>
      </c>
      <c r="B87" s="128">
        <v>-61579091.000000119</v>
      </c>
      <c r="C87" s="128">
        <v>270316799.99999988</v>
      </c>
      <c r="D87" s="128">
        <v>331895891</v>
      </c>
      <c r="E87" s="128">
        <v>27885311.999999993</v>
      </c>
      <c r="F87" s="128">
        <v>105010377</v>
      </c>
      <c r="G87" s="128">
        <v>199000202</v>
      </c>
    </row>
    <row r="88" spans="1:7" x14ac:dyDescent="0.25">
      <c r="A88" s="82">
        <v>385</v>
      </c>
      <c r="B88" s="128">
        <v>-71103827.000000089</v>
      </c>
      <c r="C88" s="128">
        <v>259459199.99999991</v>
      </c>
      <c r="D88" s="128">
        <v>330563027</v>
      </c>
      <c r="E88" s="128">
        <v>26552447.999999993</v>
      </c>
      <c r="F88" s="128">
        <v>105010377</v>
      </c>
      <c r="G88" s="128">
        <v>199000202</v>
      </c>
    </row>
    <row r="89" spans="1:7" x14ac:dyDescent="0.25">
      <c r="A89" s="82">
        <v>390</v>
      </c>
      <c r="B89" s="128">
        <v>-80987987.000000089</v>
      </c>
      <c r="C89" s="128">
        <v>248227199.99999991</v>
      </c>
      <c r="D89" s="128">
        <v>329215187</v>
      </c>
      <c r="E89" s="128">
        <v>25204607.999999989</v>
      </c>
      <c r="F89" s="128">
        <v>105010377</v>
      </c>
      <c r="G89" s="128">
        <v>199000202</v>
      </c>
    </row>
    <row r="90" spans="1:7" x14ac:dyDescent="0.25">
      <c r="A90" s="82">
        <v>395</v>
      </c>
      <c r="B90" s="128">
        <v>-91231571.000000119</v>
      </c>
      <c r="C90" s="128">
        <v>236620799.99999988</v>
      </c>
      <c r="D90" s="128">
        <v>327852371</v>
      </c>
      <c r="E90" s="128">
        <v>23841791.999999985</v>
      </c>
      <c r="F90" s="128">
        <v>105010377</v>
      </c>
      <c r="G90" s="128">
        <v>199000202</v>
      </c>
    </row>
    <row r="91" spans="1:7" x14ac:dyDescent="0.25">
      <c r="A91" s="82">
        <v>400</v>
      </c>
      <c r="B91" s="128">
        <v>-101834579.00000012</v>
      </c>
      <c r="C91" s="128">
        <v>224639999.99999988</v>
      </c>
      <c r="D91" s="128">
        <v>326474579</v>
      </c>
      <c r="E91" s="128">
        <v>22463999.999999985</v>
      </c>
      <c r="F91" s="128">
        <v>105010377</v>
      </c>
      <c r="G91" s="128">
        <v>199000202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7"/>
  <sheetViews>
    <sheetView workbookViewId="0"/>
  </sheetViews>
  <sheetFormatPr baseColWidth="10" defaultRowHeight="15" x14ac:dyDescent="0.25"/>
  <cols>
    <col min="2" max="2" width="27.7109375" customWidth="1"/>
    <col min="3" max="3" width="18.7109375" customWidth="1"/>
  </cols>
  <sheetData>
    <row r="1" spans="1:3" x14ac:dyDescent="0.25">
      <c r="A1" t="s">
        <v>150</v>
      </c>
    </row>
    <row r="2" spans="1:3" x14ac:dyDescent="0.25">
      <c r="A2" t="s">
        <v>124</v>
      </c>
    </row>
    <row r="4" spans="1:3" x14ac:dyDescent="0.25">
      <c r="B4" t="s">
        <v>123</v>
      </c>
      <c r="C4" t="s">
        <v>122</v>
      </c>
    </row>
    <row r="5" spans="1:3" x14ac:dyDescent="0.25">
      <c r="A5">
        <v>1</v>
      </c>
      <c r="B5">
        <f ca="1">250+ROUND((RAND()-0.5),1)*500/10</f>
        <v>255</v>
      </c>
      <c r="C5" s="133">
        <f ca="1">ROUND(1.9-0.004*B5+(RAND()-0.5)*0.15,2)</f>
        <v>0.95</v>
      </c>
    </row>
    <row r="6" spans="1:3" x14ac:dyDescent="0.25">
      <c r="A6">
        <v>2</v>
      </c>
      <c r="B6">
        <f t="shared" ref="B6:B69" ca="1" si="0">250+ROUND((RAND()-0.5),1)*500/10</f>
        <v>255</v>
      </c>
      <c r="C6" s="133">
        <f t="shared" ref="C6:C69" ca="1" si="1">ROUND(1.9-0.004*B6+(RAND()-0.5)*0.15,2)</f>
        <v>0.85</v>
      </c>
    </row>
    <row r="7" spans="1:3" x14ac:dyDescent="0.25">
      <c r="A7">
        <v>3</v>
      </c>
      <c r="B7">
        <f t="shared" ca="1" si="0"/>
        <v>265</v>
      </c>
      <c r="C7" s="133">
        <f t="shared" ca="1" si="1"/>
        <v>0.88</v>
      </c>
    </row>
    <row r="8" spans="1:3" x14ac:dyDescent="0.25">
      <c r="A8">
        <v>4</v>
      </c>
      <c r="B8">
        <f t="shared" ca="1" si="0"/>
        <v>245</v>
      </c>
      <c r="C8" s="133">
        <f t="shared" ca="1" si="1"/>
        <v>0.98</v>
      </c>
    </row>
    <row r="9" spans="1:3" x14ac:dyDescent="0.25">
      <c r="A9">
        <v>5</v>
      </c>
      <c r="B9">
        <f t="shared" ca="1" si="0"/>
        <v>270</v>
      </c>
      <c r="C9" s="133">
        <f t="shared" ca="1" si="1"/>
        <v>0.85</v>
      </c>
    </row>
    <row r="10" spans="1:3" x14ac:dyDescent="0.25">
      <c r="A10">
        <v>6</v>
      </c>
      <c r="B10">
        <f t="shared" ca="1" si="0"/>
        <v>235</v>
      </c>
      <c r="C10" s="133">
        <f t="shared" ca="1" si="1"/>
        <v>1.02</v>
      </c>
    </row>
    <row r="11" spans="1:3" x14ac:dyDescent="0.25">
      <c r="A11">
        <v>7</v>
      </c>
      <c r="B11">
        <f t="shared" ca="1" si="0"/>
        <v>245</v>
      </c>
      <c r="C11" s="133">
        <f t="shared" ca="1" si="1"/>
        <v>0.97</v>
      </c>
    </row>
    <row r="12" spans="1:3" x14ac:dyDescent="0.25">
      <c r="A12">
        <v>8</v>
      </c>
      <c r="B12">
        <f t="shared" ca="1" si="0"/>
        <v>235</v>
      </c>
      <c r="C12" s="133">
        <f t="shared" ca="1" si="1"/>
        <v>0.89</v>
      </c>
    </row>
    <row r="13" spans="1:3" x14ac:dyDescent="0.25">
      <c r="A13">
        <v>9</v>
      </c>
      <c r="B13">
        <f t="shared" ca="1" si="0"/>
        <v>240</v>
      </c>
      <c r="C13" s="133">
        <f t="shared" ca="1" si="1"/>
        <v>0.98</v>
      </c>
    </row>
    <row r="14" spans="1:3" x14ac:dyDescent="0.25">
      <c r="A14">
        <v>10</v>
      </c>
      <c r="B14">
        <f t="shared" ca="1" si="0"/>
        <v>240</v>
      </c>
      <c r="C14" s="133">
        <f t="shared" ca="1" si="1"/>
        <v>0.92</v>
      </c>
    </row>
    <row r="15" spans="1:3" x14ac:dyDescent="0.25">
      <c r="A15">
        <v>11</v>
      </c>
      <c r="B15">
        <f t="shared" ca="1" si="0"/>
        <v>225</v>
      </c>
      <c r="C15" s="133">
        <f t="shared" ca="1" si="1"/>
        <v>0.95</v>
      </c>
    </row>
    <row r="16" spans="1:3" x14ac:dyDescent="0.25">
      <c r="A16">
        <v>12</v>
      </c>
      <c r="B16">
        <f t="shared" ca="1" si="0"/>
        <v>245</v>
      </c>
      <c r="C16" s="133">
        <f t="shared" ca="1" si="1"/>
        <v>0.9</v>
      </c>
    </row>
    <row r="17" spans="1:3" x14ac:dyDescent="0.25">
      <c r="A17">
        <v>13</v>
      </c>
      <c r="B17">
        <f t="shared" ca="1" si="0"/>
        <v>230</v>
      </c>
      <c r="C17" s="133">
        <f t="shared" ca="1" si="1"/>
        <v>0.97</v>
      </c>
    </row>
    <row r="18" spans="1:3" x14ac:dyDescent="0.25">
      <c r="A18">
        <v>14</v>
      </c>
      <c r="B18">
        <f t="shared" ca="1" si="0"/>
        <v>255</v>
      </c>
      <c r="C18" s="133">
        <f t="shared" ca="1" si="1"/>
        <v>0.94</v>
      </c>
    </row>
    <row r="19" spans="1:3" x14ac:dyDescent="0.25">
      <c r="A19">
        <v>15</v>
      </c>
      <c r="B19">
        <f t="shared" ca="1" si="0"/>
        <v>255</v>
      </c>
      <c r="C19" s="133">
        <f t="shared" ca="1" si="1"/>
        <v>0.87</v>
      </c>
    </row>
    <row r="20" spans="1:3" x14ac:dyDescent="0.25">
      <c r="A20">
        <v>16</v>
      </c>
      <c r="B20">
        <f t="shared" ca="1" si="0"/>
        <v>260</v>
      </c>
      <c r="C20" s="133">
        <f t="shared" ca="1" si="1"/>
        <v>0.88</v>
      </c>
    </row>
    <row r="21" spans="1:3" x14ac:dyDescent="0.25">
      <c r="A21">
        <v>17</v>
      </c>
      <c r="B21">
        <f t="shared" ca="1" si="0"/>
        <v>240</v>
      </c>
      <c r="C21" s="133">
        <f t="shared" ca="1" si="1"/>
        <v>0.95</v>
      </c>
    </row>
    <row r="22" spans="1:3" x14ac:dyDescent="0.25">
      <c r="A22">
        <v>18</v>
      </c>
      <c r="B22">
        <f t="shared" ca="1" si="0"/>
        <v>245</v>
      </c>
      <c r="C22" s="133">
        <f t="shared" ca="1" si="1"/>
        <v>0.87</v>
      </c>
    </row>
    <row r="23" spans="1:3" x14ac:dyDescent="0.25">
      <c r="A23">
        <v>19</v>
      </c>
      <c r="B23">
        <f t="shared" ca="1" si="0"/>
        <v>270</v>
      </c>
      <c r="C23" s="133">
        <f t="shared" ca="1" si="1"/>
        <v>0.86</v>
      </c>
    </row>
    <row r="24" spans="1:3" x14ac:dyDescent="0.25">
      <c r="A24">
        <v>20</v>
      </c>
      <c r="B24">
        <f t="shared" ca="1" si="0"/>
        <v>270</v>
      </c>
      <c r="C24" s="133">
        <f t="shared" ca="1" si="1"/>
        <v>0.75</v>
      </c>
    </row>
    <row r="25" spans="1:3" x14ac:dyDescent="0.25">
      <c r="A25">
        <v>21</v>
      </c>
      <c r="B25">
        <f t="shared" ca="1" si="0"/>
        <v>240</v>
      </c>
      <c r="C25" s="133">
        <f t="shared" ca="1" si="1"/>
        <v>0.94</v>
      </c>
    </row>
    <row r="26" spans="1:3" x14ac:dyDescent="0.25">
      <c r="A26">
        <v>22</v>
      </c>
      <c r="B26">
        <f t="shared" ca="1" si="0"/>
        <v>260</v>
      </c>
      <c r="C26" s="133">
        <f t="shared" ca="1" si="1"/>
        <v>0.89</v>
      </c>
    </row>
    <row r="27" spans="1:3" x14ac:dyDescent="0.25">
      <c r="A27">
        <v>23</v>
      </c>
      <c r="B27">
        <f t="shared" ca="1" si="0"/>
        <v>260</v>
      </c>
      <c r="C27" s="133">
        <f t="shared" ca="1" si="1"/>
        <v>0.89</v>
      </c>
    </row>
    <row r="28" spans="1:3" x14ac:dyDescent="0.25">
      <c r="A28">
        <v>24</v>
      </c>
      <c r="B28">
        <f t="shared" ca="1" si="0"/>
        <v>265</v>
      </c>
      <c r="C28" s="133">
        <f t="shared" ca="1" si="1"/>
        <v>0.8</v>
      </c>
    </row>
    <row r="29" spans="1:3" x14ac:dyDescent="0.25">
      <c r="A29">
        <v>25</v>
      </c>
      <c r="B29">
        <f t="shared" ca="1" si="0"/>
        <v>235</v>
      </c>
      <c r="C29" s="133">
        <f t="shared" ca="1" si="1"/>
        <v>0.95</v>
      </c>
    </row>
    <row r="30" spans="1:3" x14ac:dyDescent="0.25">
      <c r="A30">
        <v>26</v>
      </c>
      <c r="B30">
        <f t="shared" ca="1" si="0"/>
        <v>240</v>
      </c>
      <c r="C30" s="133">
        <f t="shared" ca="1" si="1"/>
        <v>0.91</v>
      </c>
    </row>
    <row r="31" spans="1:3" x14ac:dyDescent="0.25">
      <c r="A31">
        <v>27</v>
      </c>
      <c r="B31">
        <f t="shared" ca="1" si="0"/>
        <v>230</v>
      </c>
      <c r="C31" s="133">
        <f t="shared" ca="1" si="1"/>
        <v>0.96</v>
      </c>
    </row>
    <row r="32" spans="1:3" x14ac:dyDescent="0.25">
      <c r="A32">
        <v>28</v>
      </c>
      <c r="B32">
        <f t="shared" ca="1" si="0"/>
        <v>240</v>
      </c>
      <c r="C32" s="133">
        <f t="shared" ca="1" si="1"/>
        <v>0.92</v>
      </c>
    </row>
    <row r="33" spans="1:3" x14ac:dyDescent="0.25">
      <c r="A33">
        <v>29</v>
      </c>
      <c r="B33">
        <f t="shared" ca="1" si="0"/>
        <v>255</v>
      </c>
      <c r="C33" s="133">
        <f t="shared" ca="1" si="1"/>
        <v>0.91</v>
      </c>
    </row>
    <row r="34" spans="1:3" x14ac:dyDescent="0.25">
      <c r="A34">
        <v>30</v>
      </c>
      <c r="B34">
        <f t="shared" ca="1" si="0"/>
        <v>250</v>
      </c>
      <c r="C34" s="133">
        <f t="shared" ca="1" si="1"/>
        <v>0.87</v>
      </c>
    </row>
    <row r="35" spans="1:3" x14ac:dyDescent="0.25">
      <c r="A35">
        <v>31</v>
      </c>
      <c r="B35">
        <f t="shared" ca="1" si="0"/>
        <v>245</v>
      </c>
      <c r="C35" s="133">
        <f t="shared" ca="1" si="1"/>
        <v>0.96</v>
      </c>
    </row>
    <row r="36" spans="1:3" x14ac:dyDescent="0.25">
      <c r="A36">
        <v>32</v>
      </c>
      <c r="B36">
        <f t="shared" ca="1" si="0"/>
        <v>250</v>
      </c>
      <c r="C36" s="133">
        <f t="shared" ca="1" si="1"/>
        <v>0.91</v>
      </c>
    </row>
    <row r="37" spans="1:3" x14ac:dyDescent="0.25">
      <c r="A37">
        <v>33</v>
      </c>
      <c r="B37">
        <f t="shared" ca="1" si="0"/>
        <v>230</v>
      </c>
      <c r="C37" s="133">
        <f t="shared" ca="1" si="1"/>
        <v>0.95</v>
      </c>
    </row>
    <row r="38" spans="1:3" x14ac:dyDescent="0.25">
      <c r="A38">
        <v>34</v>
      </c>
      <c r="B38">
        <f t="shared" ca="1" si="0"/>
        <v>235</v>
      </c>
      <c r="C38" s="133">
        <f t="shared" ca="1" si="1"/>
        <v>1.01</v>
      </c>
    </row>
    <row r="39" spans="1:3" x14ac:dyDescent="0.25">
      <c r="A39">
        <v>35</v>
      </c>
      <c r="B39">
        <f t="shared" ca="1" si="0"/>
        <v>250</v>
      </c>
      <c r="C39" s="133">
        <f t="shared" ca="1" si="1"/>
        <v>0.88</v>
      </c>
    </row>
    <row r="40" spans="1:3" x14ac:dyDescent="0.25">
      <c r="A40">
        <v>36</v>
      </c>
      <c r="B40">
        <f t="shared" ca="1" si="0"/>
        <v>275</v>
      </c>
      <c r="C40" s="133">
        <f t="shared" ca="1" si="1"/>
        <v>0.8</v>
      </c>
    </row>
    <row r="41" spans="1:3" x14ac:dyDescent="0.25">
      <c r="A41">
        <v>37</v>
      </c>
      <c r="B41">
        <f t="shared" ca="1" si="0"/>
        <v>235</v>
      </c>
      <c r="C41" s="133">
        <f t="shared" ca="1" si="1"/>
        <v>0.89</v>
      </c>
    </row>
    <row r="42" spans="1:3" x14ac:dyDescent="0.25">
      <c r="A42">
        <v>38</v>
      </c>
      <c r="B42">
        <f t="shared" ca="1" si="0"/>
        <v>270</v>
      </c>
      <c r="C42" s="133">
        <f t="shared" ca="1" si="1"/>
        <v>0.75</v>
      </c>
    </row>
    <row r="43" spans="1:3" x14ac:dyDescent="0.25">
      <c r="A43">
        <v>39</v>
      </c>
      <c r="B43">
        <f t="shared" ca="1" si="0"/>
        <v>250</v>
      </c>
      <c r="C43" s="133">
        <f t="shared" ca="1" si="1"/>
        <v>0.93</v>
      </c>
    </row>
    <row r="44" spans="1:3" x14ac:dyDescent="0.25">
      <c r="A44">
        <v>40</v>
      </c>
      <c r="B44">
        <f t="shared" ca="1" si="0"/>
        <v>260</v>
      </c>
      <c r="C44" s="133">
        <f t="shared" ca="1" si="1"/>
        <v>0.79</v>
      </c>
    </row>
    <row r="45" spans="1:3" x14ac:dyDescent="0.25">
      <c r="A45">
        <v>41</v>
      </c>
      <c r="B45">
        <f t="shared" ca="1" si="0"/>
        <v>265</v>
      </c>
      <c r="C45" s="133">
        <f t="shared" ca="1" si="1"/>
        <v>0.88</v>
      </c>
    </row>
    <row r="46" spans="1:3" x14ac:dyDescent="0.25">
      <c r="A46">
        <v>42</v>
      </c>
      <c r="B46">
        <f t="shared" ca="1" si="0"/>
        <v>245</v>
      </c>
      <c r="C46" s="133">
        <f t="shared" ca="1" si="1"/>
        <v>0.86</v>
      </c>
    </row>
    <row r="47" spans="1:3" x14ac:dyDescent="0.25">
      <c r="A47">
        <v>43</v>
      </c>
      <c r="B47">
        <f t="shared" ca="1" si="0"/>
        <v>270</v>
      </c>
      <c r="C47" s="133">
        <f t="shared" ca="1" si="1"/>
        <v>0.81</v>
      </c>
    </row>
    <row r="48" spans="1:3" x14ac:dyDescent="0.25">
      <c r="A48">
        <v>44</v>
      </c>
      <c r="B48">
        <f t="shared" ca="1" si="0"/>
        <v>250</v>
      </c>
      <c r="C48" s="133">
        <f t="shared" ca="1" si="1"/>
        <v>0.92</v>
      </c>
    </row>
    <row r="49" spans="1:3" x14ac:dyDescent="0.25">
      <c r="A49">
        <v>45</v>
      </c>
      <c r="B49">
        <f t="shared" ca="1" si="0"/>
        <v>245</v>
      </c>
      <c r="C49" s="133">
        <f t="shared" ca="1" si="1"/>
        <v>0.99</v>
      </c>
    </row>
    <row r="50" spans="1:3" x14ac:dyDescent="0.25">
      <c r="A50">
        <v>46</v>
      </c>
      <c r="B50">
        <f t="shared" ca="1" si="0"/>
        <v>270</v>
      </c>
      <c r="C50" s="133">
        <f t="shared" ca="1" si="1"/>
        <v>0.8</v>
      </c>
    </row>
    <row r="51" spans="1:3" x14ac:dyDescent="0.25">
      <c r="A51">
        <v>47</v>
      </c>
      <c r="B51">
        <f t="shared" ca="1" si="0"/>
        <v>245</v>
      </c>
      <c r="C51" s="133">
        <f t="shared" ca="1" si="1"/>
        <v>0.9</v>
      </c>
    </row>
    <row r="52" spans="1:3" x14ac:dyDescent="0.25">
      <c r="A52">
        <v>48</v>
      </c>
      <c r="B52">
        <f t="shared" ca="1" si="0"/>
        <v>255</v>
      </c>
      <c r="C52" s="133">
        <f t="shared" ca="1" si="1"/>
        <v>0.83</v>
      </c>
    </row>
    <row r="53" spans="1:3" x14ac:dyDescent="0.25">
      <c r="A53">
        <v>49</v>
      </c>
      <c r="B53">
        <f t="shared" ca="1" si="0"/>
        <v>230</v>
      </c>
      <c r="C53" s="133">
        <f t="shared" ca="1" si="1"/>
        <v>0.96</v>
      </c>
    </row>
    <row r="54" spans="1:3" x14ac:dyDescent="0.25">
      <c r="A54">
        <v>50</v>
      </c>
      <c r="B54">
        <f t="shared" ca="1" si="0"/>
        <v>245</v>
      </c>
      <c r="C54" s="133">
        <f t="shared" ca="1" si="1"/>
        <v>0.92</v>
      </c>
    </row>
    <row r="55" spans="1:3" x14ac:dyDescent="0.25">
      <c r="A55">
        <v>51</v>
      </c>
      <c r="B55">
        <f t="shared" ca="1" si="0"/>
        <v>260</v>
      </c>
      <c r="C55" s="133">
        <f t="shared" ca="1" si="1"/>
        <v>0.82</v>
      </c>
    </row>
    <row r="56" spans="1:3" x14ac:dyDescent="0.25">
      <c r="A56">
        <v>52</v>
      </c>
      <c r="B56">
        <f t="shared" ca="1" si="0"/>
        <v>260</v>
      </c>
      <c r="C56" s="133">
        <f t="shared" ca="1" si="1"/>
        <v>0.93</v>
      </c>
    </row>
    <row r="57" spans="1:3" x14ac:dyDescent="0.25">
      <c r="A57">
        <v>53</v>
      </c>
      <c r="B57">
        <f t="shared" ca="1" si="0"/>
        <v>260</v>
      </c>
      <c r="C57" s="133">
        <f t="shared" ca="1" si="1"/>
        <v>0.93</v>
      </c>
    </row>
    <row r="58" spans="1:3" x14ac:dyDescent="0.25">
      <c r="A58">
        <v>54</v>
      </c>
      <c r="B58">
        <f t="shared" ca="1" si="0"/>
        <v>255</v>
      </c>
      <c r="C58" s="133">
        <f t="shared" ca="1" si="1"/>
        <v>0.83</v>
      </c>
    </row>
    <row r="59" spans="1:3" x14ac:dyDescent="0.25">
      <c r="A59">
        <v>55</v>
      </c>
      <c r="B59">
        <f t="shared" ca="1" si="0"/>
        <v>265</v>
      </c>
      <c r="C59" s="133">
        <f t="shared" ca="1" si="1"/>
        <v>0.88</v>
      </c>
    </row>
    <row r="60" spans="1:3" x14ac:dyDescent="0.25">
      <c r="A60">
        <v>56</v>
      </c>
      <c r="B60">
        <f t="shared" ca="1" si="0"/>
        <v>240</v>
      </c>
      <c r="C60" s="133">
        <f t="shared" ca="1" si="1"/>
        <v>0.88</v>
      </c>
    </row>
    <row r="61" spans="1:3" x14ac:dyDescent="0.25">
      <c r="A61">
        <v>57</v>
      </c>
      <c r="B61">
        <f t="shared" ca="1" si="0"/>
        <v>240</v>
      </c>
      <c r="C61" s="133">
        <f t="shared" ca="1" si="1"/>
        <v>0.95</v>
      </c>
    </row>
    <row r="62" spans="1:3" x14ac:dyDescent="0.25">
      <c r="A62">
        <v>58</v>
      </c>
      <c r="B62">
        <f t="shared" ca="1" si="0"/>
        <v>255</v>
      </c>
      <c r="C62" s="133">
        <f t="shared" ca="1" si="1"/>
        <v>0.86</v>
      </c>
    </row>
    <row r="63" spans="1:3" x14ac:dyDescent="0.25">
      <c r="A63">
        <v>59</v>
      </c>
      <c r="B63">
        <f t="shared" ca="1" si="0"/>
        <v>275</v>
      </c>
      <c r="C63" s="133">
        <f t="shared" ca="1" si="1"/>
        <v>0.82</v>
      </c>
    </row>
    <row r="64" spans="1:3" x14ac:dyDescent="0.25">
      <c r="A64">
        <v>60</v>
      </c>
      <c r="B64">
        <f t="shared" ca="1" si="0"/>
        <v>270</v>
      </c>
      <c r="C64" s="133">
        <f t="shared" ca="1" si="1"/>
        <v>0.87</v>
      </c>
    </row>
    <row r="65" spans="1:3" x14ac:dyDescent="0.25">
      <c r="A65">
        <v>61</v>
      </c>
      <c r="B65">
        <f t="shared" ca="1" si="0"/>
        <v>235</v>
      </c>
      <c r="C65" s="133">
        <f t="shared" ca="1" si="1"/>
        <v>0.97</v>
      </c>
    </row>
    <row r="66" spans="1:3" x14ac:dyDescent="0.25">
      <c r="A66">
        <v>62</v>
      </c>
      <c r="B66">
        <f t="shared" ca="1" si="0"/>
        <v>245</v>
      </c>
      <c r="C66" s="133">
        <f t="shared" ca="1" si="1"/>
        <v>0.91</v>
      </c>
    </row>
    <row r="67" spans="1:3" x14ac:dyDescent="0.25">
      <c r="A67">
        <v>63</v>
      </c>
      <c r="B67">
        <f t="shared" ca="1" si="0"/>
        <v>270</v>
      </c>
      <c r="C67" s="133">
        <f t="shared" ca="1" si="1"/>
        <v>0.89</v>
      </c>
    </row>
    <row r="68" spans="1:3" x14ac:dyDescent="0.25">
      <c r="A68">
        <v>64</v>
      </c>
      <c r="B68">
        <f t="shared" ca="1" si="0"/>
        <v>260</v>
      </c>
      <c r="C68" s="133">
        <f t="shared" ca="1" si="1"/>
        <v>0.89</v>
      </c>
    </row>
    <row r="69" spans="1:3" x14ac:dyDescent="0.25">
      <c r="A69">
        <v>65</v>
      </c>
      <c r="B69">
        <f t="shared" ca="1" si="0"/>
        <v>275</v>
      </c>
      <c r="C69" s="133">
        <f t="shared" ca="1" si="1"/>
        <v>0.86</v>
      </c>
    </row>
    <row r="70" spans="1:3" x14ac:dyDescent="0.25">
      <c r="A70">
        <v>66</v>
      </c>
      <c r="B70">
        <f t="shared" ref="B70:B104" ca="1" si="2">250+ROUND((RAND()-0.5),1)*500/10</f>
        <v>240</v>
      </c>
      <c r="C70" s="133">
        <f t="shared" ref="C70:C104" ca="1" si="3">ROUND(1.9-0.004*B70+(RAND()-0.5)*0.15,2)</f>
        <v>0.89</v>
      </c>
    </row>
    <row r="71" spans="1:3" x14ac:dyDescent="0.25">
      <c r="A71">
        <v>67</v>
      </c>
      <c r="B71">
        <f t="shared" ca="1" si="2"/>
        <v>270</v>
      </c>
      <c r="C71" s="133">
        <f t="shared" ca="1" si="3"/>
        <v>0.85</v>
      </c>
    </row>
    <row r="72" spans="1:3" x14ac:dyDescent="0.25">
      <c r="A72">
        <v>68</v>
      </c>
      <c r="B72">
        <f t="shared" ca="1" si="2"/>
        <v>235</v>
      </c>
      <c r="C72" s="133">
        <f t="shared" ca="1" si="3"/>
        <v>1.03</v>
      </c>
    </row>
    <row r="73" spans="1:3" x14ac:dyDescent="0.25">
      <c r="A73">
        <v>69</v>
      </c>
      <c r="B73">
        <f t="shared" ca="1" si="2"/>
        <v>270</v>
      </c>
      <c r="C73" s="133">
        <f t="shared" ca="1" si="3"/>
        <v>0.86</v>
      </c>
    </row>
    <row r="74" spans="1:3" x14ac:dyDescent="0.25">
      <c r="A74">
        <v>70</v>
      </c>
      <c r="B74">
        <f t="shared" ca="1" si="2"/>
        <v>240</v>
      </c>
      <c r="C74" s="133">
        <f t="shared" ca="1" si="3"/>
        <v>0.87</v>
      </c>
    </row>
    <row r="75" spans="1:3" x14ac:dyDescent="0.25">
      <c r="A75">
        <v>71</v>
      </c>
      <c r="B75">
        <f t="shared" ca="1" si="2"/>
        <v>255</v>
      </c>
      <c r="C75" s="133">
        <f t="shared" ca="1" si="3"/>
        <v>0.87</v>
      </c>
    </row>
    <row r="76" spans="1:3" x14ac:dyDescent="0.25">
      <c r="A76">
        <v>72</v>
      </c>
      <c r="B76">
        <f t="shared" ca="1" si="2"/>
        <v>265</v>
      </c>
      <c r="C76" s="133">
        <f t="shared" ca="1" si="3"/>
        <v>0.78</v>
      </c>
    </row>
    <row r="77" spans="1:3" x14ac:dyDescent="0.25">
      <c r="A77">
        <v>73</v>
      </c>
      <c r="B77">
        <f t="shared" ca="1" si="2"/>
        <v>245</v>
      </c>
      <c r="C77" s="133">
        <f t="shared" ca="1" si="3"/>
        <v>0.95</v>
      </c>
    </row>
    <row r="78" spans="1:3" x14ac:dyDescent="0.25">
      <c r="A78">
        <v>74</v>
      </c>
      <c r="B78">
        <f t="shared" ca="1" si="2"/>
        <v>245</v>
      </c>
      <c r="C78" s="133">
        <f t="shared" ca="1" si="3"/>
        <v>0.88</v>
      </c>
    </row>
    <row r="79" spans="1:3" x14ac:dyDescent="0.25">
      <c r="A79">
        <v>75</v>
      </c>
      <c r="B79">
        <f t="shared" ca="1" si="2"/>
        <v>230</v>
      </c>
      <c r="C79" s="133">
        <f t="shared" ca="1" si="3"/>
        <v>0.97</v>
      </c>
    </row>
    <row r="80" spans="1:3" x14ac:dyDescent="0.25">
      <c r="A80">
        <v>76</v>
      </c>
      <c r="B80">
        <f t="shared" ca="1" si="2"/>
        <v>230</v>
      </c>
      <c r="C80" s="133">
        <f t="shared" ca="1" si="3"/>
        <v>0.99</v>
      </c>
    </row>
    <row r="81" spans="1:3" x14ac:dyDescent="0.25">
      <c r="A81">
        <v>77</v>
      </c>
      <c r="B81">
        <f t="shared" ca="1" si="2"/>
        <v>225</v>
      </c>
      <c r="C81" s="133">
        <f t="shared" ca="1" si="3"/>
        <v>1.07</v>
      </c>
    </row>
    <row r="82" spans="1:3" x14ac:dyDescent="0.25">
      <c r="A82">
        <v>78</v>
      </c>
      <c r="B82">
        <f t="shared" ca="1" si="2"/>
        <v>265</v>
      </c>
      <c r="C82" s="133">
        <f t="shared" ca="1" si="3"/>
        <v>0.83</v>
      </c>
    </row>
    <row r="83" spans="1:3" x14ac:dyDescent="0.25">
      <c r="A83">
        <v>79</v>
      </c>
      <c r="B83">
        <f t="shared" ca="1" si="2"/>
        <v>275</v>
      </c>
      <c r="C83" s="133">
        <f t="shared" ca="1" si="3"/>
        <v>0.74</v>
      </c>
    </row>
    <row r="84" spans="1:3" x14ac:dyDescent="0.25">
      <c r="A84">
        <v>80</v>
      </c>
      <c r="B84">
        <f t="shared" ca="1" si="2"/>
        <v>270</v>
      </c>
      <c r="C84" s="133">
        <f t="shared" ca="1" si="3"/>
        <v>0.87</v>
      </c>
    </row>
    <row r="85" spans="1:3" x14ac:dyDescent="0.25">
      <c r="A85">
        <v>81</v>
      </c>
      <c r="B85">
        <f t="shared" ca="1" si="2"/>
        <v>240</v>
      </c>
      <c r="C85" s="133">
        <f t="shared" ca="1" si="3"/>
        <v>0.94</v>
      </c>
    </row>
    <row r="86" spans="1:3" x14ac:dyDescent="0.25">
      <c r="A86">
        <v>82</v>
      </c>
      <c r="B86">
        <f t="shared" ca="1" si="2"/>
        <v>230</v>
      </c>
      <c r="C86" s="133">
        <f t="shared" ca="1" si="3"/>
        <v>0.99</v>
      </c>
    </row>
    <row r="87" spans="1:3" x14ac:dyDescent="0.25">
      <c r="A87">
        <v>83</v>
      </c>
      <c r="B87">
        <f t="shared" ca="1" si="2"/>
        <v>235</v>
      </c>
      <c r="C87" s="133">
        <f t="shared" ca="1" si="3"/>
        <v>1.03</v>
      </c>
    </row>
    <row r="88" spans="1:3" x14ac:dyDescent="0.25">
      <c r="A88">
        <v>84</v>
      </c>
      <c r="B88">
        <f t="shared" ca="1" si="2"/>
        <v>230</v>
      </c>
      <c r="C88" s="133">
        <f t="shared" ca="1" si="3"/>
        <v>1.04</v>
      </c>
    </row>
    <row r="89" spans="1:3" x14ac:dyDescent="0.25">
      <c r="A89">
        <v>85</v>
      </c>
      <c r="B89">
        <f t="shared" ca="1" si="2"/>
        <v>230</v>
      </c>
      <c r="C89" s="133">
        <f t="shared" ca="1" si="3"/>
        <v>0.91</v>
      </c>
    </row>
    <row r="90" spans="1:3" x14ac:dyDescent="0.25">
      <c r="A90">
        <v>86</v>
      </c>
      <c r="B90">
        <f t="shared" ca="1" si="2"/>
        <v>265</v>
      </c>
      <c r="C90" s="133">
        <f t="shared" ca="1" si="3"/>
        <v>0.82</v>
      </c>
    </row>
    <row r="91" spans="1:3" x14ac:dyDescent="0.25">
      <c r="A91">
        <v>87</v>
      </c>
      <c r="B91">
        <f t="shared" ca="1" si="2"/>
        <v>230</v>
      </c>
      <c r="C91" s="133">
        <f t="shared" ca="1" si="3"/>
        <v>1.01</v>
      </c>
    </row>
    <row r="92" spans="1:3" x14ac:dyDescent="0.25">
      <c r="A92">
        <v>88</v>
      </c>
      <c r="B92">
        <f t="shared" ca="1" si="2"/>
        <v>230</v>
      </c>
      <c r="C92" s="133">
        <f t="shared" ca="1" si="3"/>
        <v>0.95</v>
      </c>
    </row>
    <row r="93" spans="1:3" x14ac:dyDescent="0.25">
      <c r="A93">
        <v>89</v>
      </c>
      <c r="B93">
        <f t="shared" ca="1" si="2"/>
        <v>265</v>
      </c>
      <c r="C93" s="133">
        <f t="shared" ca="1" si="3"/>
        <v>0.79</v>
      </c>
    </row>
    <row r="94" spans="1:3" x14ac:dyDescent="0.25">
      <c r="A94">
        <v>90</v>
      </c>
      <c r="B94">
        <f t="shared" ca="1" si="2"/>
        <v>235</v>
      </c>
      <c r="C94" s="133">
        <f t="shared" ca="1" si="3"/>
        <v>0.91</v>
      </c>
    </row>
    <row r="95" spans="1:3" x14ac:dyDescent="0.25">
      <c r="A95">
        <v>91</v>
      </c>
      <c r="B95">
        <f t="shared" ca="1" si="2"/>
        <v>230</v>
      </c>
      <c r="C95" s="133">
        <f t="shared" ca="1" si="3"/>
        <v>1.04</v>
      </c>
    </row>
    <row r="96" spans="1:3" x14ac:dyDescent="0.25">
      <c r="A96">
        <v>92</v>
      </c>
      <c r="B96">
        <f t="shared" ca="1" si="2"/>
        <v>225</v>
      </c>
      <c r="C96" s="133">
        <f t="shared" ca="1" si="3"/>
        <v>1.01</v>
      </c>
    </row>
    <row r="97" spans="1:3" x14ac:dyDescent="0.25">
      <c r="A97">
        <v>93</v>
      </c>
      <c r="B97">
        <f t="shared" ca="1" si="2"/>
        <v>235</v>
      </c>
      <c r="C97" s="133">
        <f t="shared" ca="1" si="3"/>
        <v>0.95</v>
      </c>
    </row>
    <row r="98" spans="1:3" x14ac:dyDescent="0.25">
      <c r="A98">
        <v>94</v>
      </c>
      <c r="B98">
        <f t="shared" ca="1" si="2"/>
        <v>235</v>
      </c>
      <c r="C98" s="133">
        <f t="shared" ca="1" si="3"/>
        <v>0.98</v>
      </c>
    </row>
    <row r="99" spans="1:3" x14ac:dyDescent="0.25">
      <c r="A99">
        <v>95</v>
      </c>
      <c r="B99">
        <f t="shared" ca="1" si="2"/>
        <v>230</v>
      </c>
      <c r="C99" s="133">
        <f t="shared" ca="1" si="3"/>
        <v>0.96</v>
      </c>
    </row>
    <row r="100" spans="1:3" x14ac:dyDescent="0.25">
      <c r="A100">
        <v>96</v>
      </c>
      <c r="B100">
        <f t="shared" ca="1" si="2"/>
        <v>250</v>
      </c>
      <c r="C100" s="133">
        <f t="shared" ca="1" si="3"/>
        <v>0.84</v>
      </c>
    </row>
    <row r="101" spans="1:3" x14ac:dyDescent="0.25">
      <c r="A101">
        <v>97</v>
      </c>
      <c r="B101">
        <f t="shared" ca="1" si="2"/>
        <v>240</v>
      </c>
      <c r="C101" s="133">
        <f t="shared" ca="1" si="3"/>
        <v>1</v>
      </c>
    </row>
    <row r="102" spans="1:3" x14ac:dyDescent="0.25">
      <c r="A102">
        <v>98</v>
      </c>
      <c r="B102">
        <f t="shared" ca="1" si="2"/>
        <v>250</v>
      </c>
      <c r="C102" s="133">
        <f t="shared" ca="1" si="3"/>
        <v>0.95</v>
      </c>
    </row>
    <row r="103" spans="1:3" x14ac:dyDescent="0.25">
      <c r="A103">
        <v>99</v>
      </c>
      <c r="B103">
        <f t="shared" ca="1" si="2"/>
        <v>245</v>
      </c>
      <c r="C103" s="133">
        <f t="shared" ca="1" si="3"/>
        <v>0.93</v>
      </c>
    </row>
    <row r="104" spans="1:3" x14ac:dyDescent="0.25">
      <c r="A104">
        <v>100</v>
      </c>
      <c r="B104">
        <f t="shared" ca="1" si="2"/>
        <v>270</v>
      </c>
      <c r="C104" s="133">
        <f t="shared" ca="1" si="3"/>
        <v>0.89</v>
      </c>
    </row>
    <row r="105" spans="1:3" x14ac:dyDescent="0.25">
      <c r="C105" s="133"/>
    </row>
    <row r="106" spans="1:3" x14ac:dyDescent="0.25">
      <c r="C106" s="133"/>
    </row>
    <row r="107" spans="1:3" x14ac:dyDescent="0.25">
      <c r="C107" s="133"/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workbookViewId="0">
      <selection activeCell="G11" sqref="G11"/>
    </sheetView>
  </sheetViews>
  <sheetFormatPr baseColWidth="10" defaultColWidth="9.140625" defaultRowHeight="15" x14ac:dyDescent="0.25"/>
  <cols>
    <col min="1" max="1" width="7.28515625" customWidth="1"/>
    <col min="2" max="2" width="33.5703125" customWidth="1"/>
    <col min="3" max="3" width="17.7109375" customWidth="1"/>
    <col min="4" max="4" width="19.85546875" customWidth="1"/>
    <col min="5" max="5" width="28.7109375" customWidth="1"/>
    <col min="6" max="6" width="20" customWidth="1"/>
    <col min="7" max="7" width="14.42578125" customWidth="1"/>
    <col min="8" max="8" width="9.140625" customWidth="1"/>
  </cols>
  <sheetData>
    <row r="1" spans="1:7" x14ac:dyDescent="0.25">
      <c r="A1" s="171" t="s">
        <v>151</v>
      </c>
    </row>
    <row r="3" spans="1:7" ht="19.5" thickBot="1" x14ac:dyDescent="0.35">
      <c r="B3" s="75" t="s">
        <v>71</v>
      </c>
      <c r="E3" s="146" t="s">
        <v>134</v>
      </c>
      <c r="F3" s="3" t="s">
        <v>135</v>
      </c>
      <c r="G3" s="18" t="s">
        <v>136</v>
      </c>
    </row>
    <row r="4" spans="1:7" ht="15.75" thickBot="1" x14ac:dyDescent="0.3">
      <c r="B4" s="4" t="s">
        <v>0</v>
      </c>
      <c r="C4" s="36" t="s">
        <v>73</v>
      </c>
      <c r="D4" s="35" t="s">
        <v>23</v>
      </c>
      <c r="E4" s="94" t="s">
        <v>5</v>
      </c>
      <c r="F4" s="36" t="s">
        <v>73</v>
      </c>
      <c r="G4" s="5" t="s">
        <v>23</v>
      </c>
    </row>
    <row r="5" spans="1:7" x14ac:dyDescent="0.25">
      <c r="B5" s="13" t="s">
        <v>72</v>
      </c>
      <c r="C5" s="36" t="s">
        <v>80</v>
      </c>
      <c r="D5" s="184"/>
      <c r="E5" s="13" t="s">
        <v>13</v>
      </c>
      <c r="F5" s="44" t="s">
        <v>74</v>
      </c>
      <c r="G5" s="45"/>
    </row>
    <row r="6" spans="1:7" ht="15" customHeight="1" x14ac:dyDescent="0.25">
      <c r="B6" s="8" t="s">
        <v>46</v>
      </c>
      <c r="C6" s="161">
        <v>1000</v>
      </c>
      <c r="D6" s="185">
        <f>C6*(C28-E26)</f>
        <v>1234157.8328551296</v>
      </c>
      <c r="E6" s="8" t="s">
        <v>145</v>
      </c>
      <c r="F6" s="24">
        <v>2300</v>
      </c>
      <c r="G6" s="9">
        <f>F6*C28</f>
        <v>5138563.0155667979</v>
      </c>
    </row>
    <row r="7" spans="1:7" x14ac:dyDescent="0.25">
      <c r="B7" s="8" t="s">
        <v>45</v>
      </c>
      <c r="C7" s="161">
        <v>50</v>
      </c>
      <c r="D7" s="185">
        <f>C7*$C$28</f>
        <v>111707.89164275647</v>
      </c>
      <c r="E7" s="8"/>
      <c r="F7" s="42"/>
      <c r="G7" s="7"/>
    </row>
    <row r="8" spans="1:7" x14ac:dyDescent="0.25">
      <c r="B8" s="193" t="s">
        <v>152</v>
      </c>
      <c r="C8" s="182">
        <f>D8/C28</f>
        <v>368</v>
      </c>
      <c r="D8" s="186">
        <f>(ROUNDUP(G6/1000000,0)*0.01+0.1)*G6</f>
        <v>822170.08249068772</v>
      </c>
      <c r="E8" s="190"/>
      <c r="F8" s="42"/>
      <c r="G8" s="7"/>
    </row>
    <row r="9" spans="1:7" ht="15.75" thickBot="1" x14ac:dyDescent="0.3">
      <c r="B9" s="194" t="s">
        <v>146</v>
      </c>
      <c r="C9" s="183">
        <f>(ROUNDUP(G6/1000000,0)*1%+10%)</f>
        <v>0.16</v>
      </c>
      <c r="D9" s="187"/>
      <c r="E9" s="191"/>
      <c r="F9" s="192"/>
      <c r="G9" s="89"/>
    </row>
    <row r="10" spans="1:7" ht="15.75" thickBot="1" x14ac:dyDescent="0.3">
      <c r="B10" s="172" t="s">
        <v>28</v>
      </c>
      <c r="C10" s="136">
        <f>D10/C28</f>
        <v>970.40404894668711</v>
      </c>
      <c r="D10" s="83">
        <f>SUM(D6:D9)</f>
        <v>2168035.8069885736</v>
      </c>
      <c r="E10" s="188" t="s">
        <v>29</v>
      </c>
      <c r="F10" s="84">
        <f>G10/C28</f>
        <v>2300</v>
      </c>
      <c r="G10" s="189">
        <f>SUM(G6:G7)</f>
        <v>5138563.0155667979</v>
      </c>
    </row>
    <row r="11" spans="1:7" x14ac:dyDescent="0.25">
      <c r="B11" s="13" t="s">
        <v>11</v>
      </c>
      <c r="C11" s="36" t="s">
        <v>80</v>
      </c>
      <c r="D11" s="35"/>
      <c r="E11" s="95" t="s">
        <v>14</v>
      </c>
      <c r="F11" s="36"/>
      <c r="G11" s="5"/>
    </row>
    <row r="12" spans="1:7" x14ac:dyDescent="0.25">
      <c r="B12" s="8"/>
      <c r="C12" s="37"/>
      <c r="D12" s="31"/>
      <c r="E12" s="96" t="s">
        <v>25</v>
      </c>
      <c r="F12" s="42"/>
      <c r="G12" s="7"/>
    </row>
    <row r="13" spans="1:7" ht="15.75" thickBot="1" x14ac:dyDescent="0.3">
      <c r="B13" s="39" t="s">
        <v>21</v>
      </c>
      <c r="C13" s="27"/>
      <c r="D13" s="28"/>
      <c r="E13" s="97" t="s">
        <v>26</v>
      </c>
      <c r="F13" s="43"/>
      <c r="G13" s="41"/>
    </row>
    <row r="14" spans="1:7" x14ac:dyDescent="0.25">
      <c r="B14" s="13" t="s">
        <v>12</v>
      </c>
      <c r="C14" s="36" t="s">
        <v>84</v>
      </c>
      <c r="D14" s="93"/>
      <c r="E14" s="14" t="s">
        <v>31</v>
      </c>
      <c r="F14" s="42"/>
      <c r="G14" s="9"/>
    </row>
    <row r="15" spans="1:7" ht="15" customHeight="1" x14ac:dyDescent="0.25">
      <c r="B15" s="8" t="s">
        <v>79</v>
      </c>
      <c r="C15" s="200">
        <v>900</v>
      </c>
      <c r="D15" s="141">
        <v>900000</v>
      </c>
      <c r="E15" s="48" t="s">
        <v>25</v>
      </c>
      <c r="F15" s="42"/>
      <c r="G15" s="9"/>
    </row>
    <row r="16" spans="1:7" ht="15" customHeight="1" x14ac:dyDescent="0.25">
      <c r="B16" s="8" t="s">
        <v>78</v>
      </c>
      <c r="C16" s="20">
        <f>D16/$C$28</f>
        <v>17.903838042132513</v>
      </c>
      <c r="D16" s="162">
        <v>40000</v>
      </c>
      <c r="E16" s="48"/>
      <c r="F16" s="42"/>
      <c r="G16" s="9"/>
    </row>
    <row r="17" spans="1:8" x14ac:dyDescent="0.25">
      <c r="B17" s="8" t="s">
        <v>81</v>
      </c>
      <c r="C17" s="20">
        <f>D17/$C$28</f>
        <v>156.65858286865949</v>
      </c>
      <c r="D17" s="162">
        <v>350000</v>
      </c>
      <c r="E17" s="22"/>
      <c r="F17" s="42"/>
      <c r="G17" s="9"/>
    </row>
    <row r="18" spans="1:8" x14ac:dyDescent="0.25">
      <c r="B18" s="8" t="s">
        <v>3</v>
      </c>
      <c r="C18" s="20">
        <f>D18/$C$28</f>
        <v>223.79797552665642</v>
      </c>
      <c r="D18" s="162">
        <v>500000</v>
      </c>
      <c r="E18" s="22"/>
      <c r="F18" s="42"/>
      <c r="G18" s="9"/>
    </row>
    <row r="19" spans="1:8" x14ac:dyDescent="0.25">
      <c r="B19" s="8" t="s">
        <v>76</v>
      </c>
      <c r="C19" s="20">
        <f>D19/$C$28</f>
        <v>22.379797552665639</v>
      </c>
      <c r="D19" s="162">
        <v>50000</v>
      </c>
      <c r="E19" s="23"/>
      <c r="F19" s="42"/>
      <c r="G19" s="7"/>
    </row>
    <row r="20" spans="1:8" x14ac:dyDescent="0.25">
      <c r="B20" s="8" t="s">
        <v>77</v>
      </c>
      <c r="C20" s="21">
        <f>D20/$C$28</f>
        <v>8.9519190210662565</v>
      </c>
      <c r="D20" s="163">
        <v>20000</v>
      </c>
      <c r="E20" s="23"/>
      <c r="F20" s="42"/>
      <c r="G20" s="7"/>
    </row>
    <row r="21" spans="1:8" ht="15.75" thickBot="1" x14ac:dyDescent="0.3">
      <c r="B21" s="39" t="s">
        <v>27</v>
      </c>
      <c r="C21" s="84">
        <f>D21/C28</f>
        <v>832.52846895916184</v>
      </c>
      <c r="D21" s="83">
        <f>SUM($D$15:$D$20)</f>
        <v>1860000</v>
      </c>
      <c r="E21" s="97" t="s">
        <v>30</v>
      </c>
      <c r="F21" s="43"/>
      <c r="G21" s="41"/>
    </row>
    <row r="22" spans="1:8" ht="15.75" thickBot="1" x14ac:dyDescent="0.3">
      <c r="B22" s="15" t="s">
        <v>15</v>
      </c>
      <c r="C22" s="34">
        <f>SUM(C21+C10)</f>
        <v>1802.932517905849</v>
      </c>
      <c r="D22" s="16">
        <f>D21+D13+D10</f>
        <v>4028035.8069885736</v>
      </c>
      <c r="E22" s="25" t="s">
        <v>16</v>
      </c>
      <c r="F22" s="34">
        <f>SUM(F10,F13,F21)</f>
        <v>2300</v>
      </c>
      <c r="G22" s="16">
        <f>$G$6+$G$14</f>
        <v>5138563.0155667979</v>
      </c>
    </row>
    <row r="23" spans="1:8" ht="15.75" thickBot="1" x14ac:dyDescent="0.3">
      <c r="B23" s="17"/>
      <c r="C23" s="11"/>
      <c r="D23" s="89"/>
      <c r="E23" s="98" t="s">
        <v>17</v>
      </c>
      <c r="F23" s="11"/>
      <c r="G23" s="47">
        <f>$G$22-$D$22</f>
        <v>1110527.2085782243</v>
      </c>
    </row>
    <row r="24" spans="1:8" ht="15.75" thickBot="1" x14ac:dyDescent="0.3"/>
    <row r="25" spans="1:8" x14ac:dyDescent="0.25">
      <c r="B25" s="90" t="s">
        <v>144</v>
      </c>
      <c r="C25" s="91"/>
      <c r="D25" s="87" t="s">
        <v>33</v>
      </c>
      <c r="E25" s="199" t="s">
        <v>153</v>
      </c>
      <c r="F25" s="52" t="s">
        <v>86</v>
      </c>
      <c r="G25" s="53"/>
    </row>
    <row r="26" spans="1:8" x14ac:dyDescent="0.25">
      <c r="B26" s="168" t="s">
        <v>147</v>
      </c>
      <c r="C26" s="167"/>
      <c r="D26" s="85" t="s">
        <v>82</v>
      </c>
      <c r="E26" s="195">
        <f>IF(C28&lt;=G26,C28,G26)</f>
        <v>1000</v>
      </c>
      <c r="F26" s="86" t="s">
        <v>32</v>
      </c>
      <c r="G26" s="197">
        <f>D15/C15</f>
        <v>1000</v>
      </c>
    </row>
    <row r="27" spans="1:8" ht="15.75" thickBot="1" x14ac:dyDescent="0.3">
      <c r="B27" s="92"/>
      <c r="C27" s="164"/>
      <c r="D27" s="85" t="s">
        <v>83</v>
      </c>
      <c r="E27" s="195">
        <f>IF(C28&lt;=G26,0,C28-E26)</f>
        <v>1234.1578328551295</v>
      </c>
      <c r="F27" s="86" t="s">
        <v>32</v>
      </c>
      <c r="G27" s="197">
        <v>2000</v>
      </c>
    </row>
    <row r="28" spans="1:8" ht="15.75" thickBot="1" x14ac:dyDescent="0.3">
      <c r="B28" s="165" t="s">
        <v>75</v>
      </c>
      <c r="C28" s="166">
        <f>3000-300*SINH(($F$6-1800)/300)</f>
        <v>2234.1578328551295</v>
      </c>
      <c r="D28" s="11" t="s">
        <v>85</v>
      </c>
      <c r="E28" s="196">
        <f>C28</f>
        <v>2234.1578328551295</v>
      </c>
      <c r="F28" s="88" t="s">
        <v>32</v>
      </c>
      <c r="G28" s="198">
        <v>3000</v>
      </c>
    </row>
    <row r="30" spans="1:8" ht="15.75" thickBot="1" x14ac:dyDescent="0.3">
      <c r="B30" s="2" t="s">
        <v>34</v>
      </c>
      <c r="C30" s="2" t="s">
        <v>35</v>
      </c>
      <c r="D30" s="2" t="s">
        <v>36</v>
      </c>
      <c r="E30" s="2" t="s">
        <v>38</v>
      </c>
      <c r="F30" s="2" t="s">
        <v>39</v>
      </c>
      <c r="G30" s="2" t="s">
        <v>37</v>
      </c>
      <c r="H30" s="2" t="s">
        <v>148</v>
      </c>
    </row>
    <row r="31" spans="1:8" x14ac:dyDescent="0.25">
      <c r="A31" s="134" t="s">
        <v>121</v>
      </c>
      <c r="B31" s="135">
        <f>$G$22-$D$22</f>
        <v>1110527.2085782243</v>
      </c>
      <c r="C31" s="126">
        <f>G22</f>
        <v>5138563.0155667979</v>
      </c>
      <c r="D31" s="126">
        <f>$D$10+$D$13+$D$21</f>
        <v>4028035.8069885736</v>
      </c>
      <c r="E31" s="81">
        <f>D10</f>
        <v>2168035.8069885736</v>
      </c>
      <c r="F31" s="81">
        <f>$D$13</f>
        <v>0</v>
      </c>
      <c r="G31" s="81">
        <f>D21</f>
        <v>1860000</v>
      </c>
      <c r="H31" s="169">
        <f>C28</f>
        <v>2234.1578328551295</v>
      </c>
    </row>
    <row r="32" spans="1:8" x14ac:dyDescent="0.25">
      <c r="A32" s="82">
        <v>0</v>
      </c>
      <c r="B32" s="128">
        <f t="dataTable" ref="B32:G62" dt2D="0" dtr="0" r1="F6"/>
        <v>-67549644.571637958</v>
      </c>
      <c r="C32" s="128">
        <v>0</v>
      </c>
      <c r="D32" s="128">
        <v>67549644.571637958</v>
      </c>
      <c r="E32" s="128">
        <v>65689644.571637958</v>
      </c>
      <c r="F32" s="128">
        <v>0</v>
      </c>
      <c r="G32" s="128">
        <v>1860000</v>
      </c>
      <c r="H32" s="169">
        <f>3000-300*SINH((A32-1800)/300)</f>
        <v>63513.947211083767</v>
      </c>
    </row>
    <row r="33" spans="1:8" x14ac:dyDescent="0.25">
      <c r="A33" s="82">
        <v>100</v>
      </c>
      <c r="B33" s="128">
        <v>-45597289.422659479</v>
      </c>
      <c r="C33" s="128">
        <v>4635988.5412082355</v>
      </c>
      <c r="D33" s="128">
        <v>50233277.963867716</v>
      </c>
      <c r="E33" s="128">
        <v>48373277.963867716</v>
      </c>
      <c r="F33" s="128">
        <v>0</v>
      </c>
      <c r="G33" s="128">
        <v>1860000</v>
      </c>
      <c r="H33" s="169">
        <f t="shared" ref="H33:H62" si="0">3000-300*SINH((A33-1800)/300)</f>
        <v>46359.88541208236</v>
      </c>
    </row>
    <row r="34" spans="1:8" x14ac:dyDescent="0.25">
      <c r="A34" s="82">
        <v>200</v>
      </c>
      <c r="B34" s="128">
        <v>-30976433.016622879</v>
      </c>
      <c r="C34" s="128">
        <v>6813672.6281952197</v>
      </c>
      <c r="D34" s="128">
        <v>37790105.644818097</v>
      </c>
      <c r="E34" s="128">
        <v>35930105.644818097</v>
      </c>
      <c r="F34" s="128">
        <v>0</v>
      </c>
      <c r="G34" s="128">
        <v>1860000</v>
      </c>
      <c r="H34" s="169">
        <f t="shared" si="0"/>
        <v>34068.3631409761</v>
      </c>
    </row>
    <row r="35" spans="1:8" x14ac:dyDescent="0.25">
      <c r="A35" s="82">
        <v>300</v>
      </c>
      <c r="B35" s="128">
        <v>-21169814.391362648</v>
      </c>
      <c r="C35" s="128">
        <v>7578288.9520009877</v>
      </c>
      <c r="D35" s="128">
        <v>28748103.343363635</v>
      </c>
      <c r="E35" s="128">
        <v>26888103.343363635</v>
      </c>
      <c r="F35" s="128">
        <v>0</v>
      </c>
      <c r="G35" s="128">
        <v>1860000</v>
      </c>
      <c r="H35" s="169">
        <f t="shared" si="0"/>
        <v>25260.963173336626</v>
      </c>
    </row>
    <row r="36" spans="1:8" x14ac:dyDescent="0.25">
      <c r="A36" s="82">
        <v>400</v>
      </c>
      <c r="B36" s="128">
        <v>-14541893.339797001</v>
      </c>
      <c r="C36" s="128">
        <v>7579996.3101368425</v>
      </c>
      <c r="D36" s="128">
        <v>22121889.649933845</v>
      </c>
      <c r="E36" s="128">
        <v>20261889.649933845</v>
      </c>
      <c r="F36" s="128">
        <v>0</v>
      </c>
      <c r="G36" s="128">
        <v>1860000</v>
      </c>
      <c r="H36" s="169">
        <f t="shared" si="0"/>
        <v>18949.990775342107</v>
      </c>
    </row>
    <row r="37" spans="1:8" x14ac:dyDescent="0.25">
      <c r="A37" s="82">
        <v>500</v>
      </c>
      <c r="B37" s="128">
        <v>-10093734.353046428</v>
      </c>
      <c r="C37" s="128">
        <v>7213854.9633175218</v>
      </c>
      <c r="D37" s="128">
        <v>17307589.316363949</v>
      </c>
      <c r="E37" s="128">
        <v>15447589.316363949</v>
      </c>
      <c r="F37" s="128">
        <v>0</v>
      </c>
      <c r="G37" s="128">
        <v>1860000</v>
      </c>
      <c r="H37" s="169">
        <f t="shared" si="0"/>
        <v>14427.709926635043</v>
      </c>
    </row>
    <row r="38" spans="1:8" x14ac:dyDescent="0.25">
      <c r="A38" s="82">
        <v>600</v>
      </c>
      <c r="B38" s="128">
        <v>-7035210.2878443571</v>
      </c>
      <c r="C38" s="128">
        <v>6712185.0954829948</v>
      </c>
      <c r="D38" s="128">
        <v>13747395.383327352</v>
      </c>
      <c r="E38" s="128">
        <v>11887395.383327352</v>
      </c>
      <c r="F38" s="128">
        <v>0</v>
      </c>
      <c r="G38" s="128">
        <v>1860000</v>
      </c>
      <c r="H38" s="169">
        <f t="shared" si="0"/>
        <v>11186.975159138325</v>
      </c>
    </row>
    <row r="39" spans="1:8" x14ac:dyDescent="0.25">
      <c r="A39" s="82">
        <v>700</v>
      </c>
      <c r="B39" s="128">
        <v>-5017384.0754089998</v>
      </c>
      <c r="C39" s="128">
        <v>6205050.8588194037</v>
      </c>
      <c r="D39" s="128">
        <v>11222434.934228403</v>
      </c>
      <c r="E39" s="128">
        <v>9362434.9342284035</v>
      </c>
      <c r="F39" s="128">
        <v>0</v>
      </c>
      <c r="G39" s="128">
        <v>1860000</v>
      </c>
      <c r="H39" s="169">
        <f t="shared" si="0"/>
        <v>8864.3583697420054</v>
      </c>
    </row>
    <row r="40" spans="1:8" x14ac:dyDescent="0.25">
      <c r="A40" s="82">
        <v>800</v>
      </c>
      <c r="B40" s="128">
        <v>-3581370.4160968419</v>
      </c>
      <c r="C40" s="128">
        <v>5759514.108141467</v>
      </c>
      <c r="D40" s="128">
        <v>9340884.5242383089</v>
      </c>
      <c r="E40" s="128">
        <v>7480884.5242383089</v>
      </c>
      <c r="F40" s="128">
        <v>0</v>
      </c>
      <c r="G40" s="128">
        <v>1860000</v>
      </c>
      <c r="H40" s="169">
        <f t="shared" si="0"/>
        <v>7199.3926351768332</v>
      </c>
    </row>
    <row r="41" spans="1:8" x14ac:dyDescent="0.25">
      <c r="A41" s="82">
        <v>900</v>
      </c>
      <c r="B41" s="128">
        <v>-2625576.5685975533</v>
      </c>
      <c r="C41" s="128">
        <v>5404826.230400674</v>
      </c>
      <c r="D41" s="128">
        <v>8030402.7989982273</v>
      </c>
      <c r="E41" s="128">
        <v>6170402.7989982273</v>
      </c>
      <c r="F41" s="128">
        <v>0</v>
      </c>
      <c r="G41" s="128">
        <v>1860000</v>
      </c>
      <c r="H41" s="169">
        <f t="shared" si="0"/>
        <v>6005.3624782229708</v>
      </c>
    </row>
    <row r="42" spans="1:8" x14ac:dyDescent="0.25">
      <c r="A42" s="82">
        <v>1000</v>
      </c>
      <c r="B42" s="128">
        <v>-1941156.6282837037</v>
      </c>
      <c r="C42" s="128">
        <v>5148364.8965890631</v>
      </c>
      <c r="D42" s="128">
        <v>7089521.5248727668</v>
      </c>
      <c r="E42" s="128">
        <v>5229521.5248727668</v>
      </c>
      <c r="F42" s="128">
        <v>0</v>
      </c>
      <c r="G42" s="128">
        <v>1860000</v>
      </c>
      <c r="H42" s="169">
        <f t="shared" si="0"/>
        <v>5148.3648965890634</v>
      </c>
    </row>
    <row r="43" spans="1:8" x14ac:dyDescent="0.25">
      <c r="A43" s="82">
        <v>1100</v>
      </c>
      <c r="B43" s="128">
        <v>-1381213.6927022096</v>
      </c>
      <c r="C43" s="128">
        <v>4985522.2780211242</v>
      </c>
      <c r="D43" s="128">
        <v>6366735.9707233338</v>
      </c>
      <c r="E43" s="128">
        <v>4506735.9707233338</v>
      </c>
      <c r="F43" s="128">
        <v>0</v>
      </c>
      <c r="G43" s="128">
        <v>1860000</v>
      </c>
      <c r="H43" s="169">
        <f t="shared" si="0"/>
        <v>4532.2929800192042</v>
      </c>
    </row>
    <row r="44" spans="1:8" x14ac:dyDescent="0.25">
      <c r="A44" s="82">
        <v>1200</v>
      </c>
      <c r="B44" s="128">
        <v>-982641.74367062282</v>
      </c>
      <c r="C44" s="128">
        <v>4905669.7468249267</v>
      </c>
      <c r="D44" s="128">
        <v>5888311.4904955495</v>
      </c>
      <c r="E44" s="128">
        <v>4028311.49049555</v>
      </c>
      <c r="F44" s="128">
        <v>0</v>
      </c>
      <c r="G44" s="128">
        <v>1860000</v>
      </c>
      <c r="H44" s="169">
        <f t="shared" si="0"/>
        <v>4088.0581223541058</v>
      </c>
    </row>
    <row r="45" spans="1:8" x14ac:dyDescent="0.25">
      <c r="A45" s="82">
        <v>1300</v>
      </c>
      <c r="B45" s="128">
        <v>-652878.68080703169</v>
      </c>
      <c r="C45" s="128">
        <v>4895594.8172883317</v>
      </c>
      <c r="D45" s="128">
        <v>5548473.4980953634</v>
      </c>
      <c r="E45" s="128">
        <v>3688473.4980953638</v>
      </c>
      <c r="F45" s="128">
        <v>0</v>
      </c>
      <c r="G45" s="128">
        <v>1860000</v>
      </c>
      <c r="H45" s="169">
        <f t="shared" si="0"/>
        <v>3765.8421671448705</v>
      </c>
    </row>
    <row r="46" spans="1:8" x14ac:dyDescent="0.25">
      <c r="A46" s="82">
        <v>1400</v>
      </c>
      <c r="B46" s="128">
        <v>-365868.51411208324</v>
      </c>
      <c r="C46" s="128">
        <v>4941314.8588791648</v>
      </c>
      <c r="D46" s="128">
        <v>5307183.372991248</v>
      </c>
      <c r="E46" s="128">
        <v>3447183.372991248</v>
      </c>
      <c r="F46" s="128">
        <v>0</v>
      </c>
      <c r="G46" s="128">
        <v>1860000</v>
      </c>
      <c r="H46" s="169">
        <f t="shared" si="0"/>
        <v>3529.5106134851176</v>
      </c>
    </row>
    <row r="47" spans="1:8" x14ac:dyDescent="0.25">
      <c r="A47" s="82">
        <v>1500</v>
      </c>
      <c r="B47" s="128">
        <v>-155962.32480044104</v>
      </c>
      <c r="C47" s="128">
        <v>5028840.53713971</v>
      </c>
      <c r="D47" s="128">
        <v>5184802.8619401511</v>
      </c>
      <c r="E47" s="128">
        <v>3324802.8619401506</v>
      </c>
      <c r="F47" s="128">
        <v>0</v>
      </c>
      <c r="G47" s="128">
        <v>1860000</v>
      </c>
      <c r="H47" s="169">
        <f t="shared" si="0"/>
        <v>3352.5603580931402</v>
      </c>
    </row>
    <row r="48" spans="1:8" x14ac:dyDescent="0.25">
      <c r="A48" s="82">
        <v>1600</v>
      </c>
      <c r="B48" s="128">
        <v>85253.376261174679</v>
      </c>
      <c r="C48" s="128">
        <v>5144236.0612853002</v>
      </c>
      <c r="D48" s="128">
        <v>5058982.6850241255</v>
      </c>
      <c r="E48" s="128">
        <v>3198982.685024126</v>
      </c>
      <c r="F48" s="128">
        <v>0</v>
      </c>
      <c r="G48" s="128">
        <v>1860000</v>
      </c>
      <c r="H48" s="169">
        <f t="shared" si="0"/>
        <v>3215.1475383033126</v>
      </c>
    </row>
    <row r="49" spans="1:8" x14ac:dyDescent="0.25">
      <c r="A49" s="82">
        <v>1700</v>
      </c>
      <c r="B49" s="128">
        <v>312503.89919284731</v>
      </c>
      <c r="C49" s="128">
        <v>5273165.684200637</v>
      </c>
      <c r="D49" s="128">
        <v>4960661.7850077897</v>
      </c>
      <c r="E49" s="128">
        <v>3100661.7850077893</v>
      </c>
      <c r="F49" s="128">
        <v>0</v>
      </c>
      <c r="G49" s="128">
        <v>1860000</v>
      </c>
      <c r="H49" s="169">
        <f t="shared" si="0"/>
        <v>3101.8621671768451</v>
      </c>
    </row>
    <row r="50" spans="1:8" x14ac:dyDescent="0.25">
      <c r="A50" s="82">
        <v>1800</v>
      </c>
      <c r="B50" s="128">
        <v>526000</v>
      </c>
      <c r="C50" s="128">
        <v>5400000</v>
      </c>
      <c r="D50" s="128">
        <v>4874000</v>
      </c>
      <c r="E50" s="128">
        <v>3014000</v>
      </c>
      <c r="F50" s="128">
        <v>0</v>
      </c>
      <c r="G50" s="128">
        <v>1860000</v>
      </c>
      <c r="H50" s="169">
        <f t="shared" si="0"/>
        <v>3000</v>
      </c>
    </row>
    <row r="51" spans="1:8" x14ac:dyDescent="0.25">
      <c r="A51" s="82">
        <v>1900</v>
      </c>
      <c r="B51" s="128">
        <v>722383.25672144257</v>
      </c>
      <c r="C51" s="128">
        <v>5506461.8823639946</v>
      </c>
      <c r="D51" s="128">
        <v>4784078.625642552</v>
      </c>
      <c r="E51" s="128">
        <v>2924078.625642552</v>
      </c>
      <c r="F51" s="128">
        <v>0</v>
      </c>
      <c r="G51" s="128">
        <v>1860000</v>
      </c>
      <c r="H51" s="169">
        <f t="shared" si="0"/>
        <v>2898.1378328231549</v>
      </c>
    </row>
    <row r="52" spans="1:8" x14ac:dyDescent="0.25">
      <c r="A52" s="82">
        <v>2000</v>
      </c>
      <c r="B52" s="128">
        <v>894457.05086891353</v>
      </c>
      <c r="C52" s="128">
        <v>5569704.9233933752</v>
      </c>
      <c r="D52" s="128">
        <v>4675247.8725244617</v>
      </c>
      <c r="E52" s="128">
        <v>2815247.8725244617</v>
      </c>
      <c r="F52" s="128">
        <v>0</v>
      </c>
      <c r="G52" s="128">
        <v>1860000</v>
      </c>
      <c r="H52" s="169">
        <f t="shared" si="0"/>
        <v>2784.8524616966874</v>
      </c>
    </row>
    <row r="53" spans="1:8" x14ac:dyDescent="0.25">
      <c r="A53" s="82">
        <v>2100</v>
      </c>
      <c r="B53" s="128">
        <v>1030271.9043214982</v>
      </c>
      <c r="C53" s="128">
        <v>5559623.2480044058</v>
      </c>
      <c r="D53" s="128">
        <v>4529351.3436829075</v>
      </c>
      <c r="E53" s="128">
        <v>2669351.343682908</v>
      </c>
      <c r="F53" s="128">
        <v>0</v>
      </c>
      <c r="G53" s="128">
        <v>1860000</v>
      </c>
      <c r="H53" s="169">
        <f t="shared" si="0"/>
        <v>2647.4396419068598</v>
      </c>
    </row>
    <row r="54" spans="1:8" x14ac:dyDescent="0.25">
      <c r="A54" s="82">
        <v>2200</v>
      </c>
      <c r="B54" s="128">
        <v>1111450.5304388758</v>
      </c>
      <c r="C54" s="128">
        <v>5435076.6503327414</v>
      </c>
      <c r="D54" s="128">
        <v>4323626.1198938657</v>
      </c>
      <c r="E54" s="128">
        <v>2463626.1198938652</v>
      </c>
      <c r="F54" s="128">
        <v>0</v>
      </c>
      <c r="G54" s="128">
        <v>1860000</v>
      </c>
      <c r="H54" s="169">
        <f t="shared" si="0"/>
        <v>2470.4893865148824</v>
      </c>
    </row>
    <row r="55" spans="1:8" x14ac:dyDescent="0.25">
      <c r="A55" s="82">
        <v>2300</v>
      </c>
      <c r="B55" s="128">
        <v>1110527.2085782243</v>
      </c>
      <c r="C55" s="128">
        <v>5138563.0155667979</v>
      </c>
      <c r="D55" s="128">
        <v>4028035.8069885736</v>
      </c>
      <c r="E55" s="128">
        <v>2168035.8069885736</v>
      </c>
      <c r="F55" s="128">
        <v>0</v>
      </c>
      <c r="G55" s="128">
        <v>1860000</v>
      </c>
      <c r="H55" s="169">
        <f t="shared" si="0"/>
        <v>2234.1578328551295</v>
      </c>
    </row>
    <row r="56" spans="1:8" x14ac:dyDescent="0.25">
      <c r="A56" s="82">
        <v>2400</v>
      </c>
      <c r="B56" s="128">
        <v>1032822.4588694358</v>
      </c>
      <c r="C56" s="128">
        <v>4588660.5063501466</v>
      </c>
      <c r="D56" s="128">
        <v>3555838.0474807108</v>
      </c>
      <c r="E56" s="128">
        <v>1695838.047480711</v>
      </c>
      <c r="F56" s="128">
        <v>0</v>
      </c>
      <c r="G56" s="128">
        <v>1860000</v>
      </c>
      <c r="H56" s="169">
        <f t="shared" si="0"/>
        <v>1911.9418776458942</v>
      </c>
    </row>
    <row r="57" spans="1:8" x14ac:dyDescent="0.25">
      <c r="A57" s="82">
        <v>2500</v>
      </c>
      <c r="B57" s="128">
        <v>754477.72197887534</v>
      </c>
      <c r="C57" s="128">
        <v>3669267.5499519897</v>
      </c>
      <c r="D57" s="128">
        <v>2914789.8279731143</v>
      </c>
      <c r="E57" s="128">
        <v>1054789.8279731143</v>
      </c>
      <c r="F57" s="128">
        <v>0</v>
      </c>
      <c r="G57" s="128">
        <v>1860000</v>
      </c>
      <c r="H57" s="169">
        <f t="shared" si="0"/>
        <v>1467.7070199807958</v>
      </c>
    </row>
    <row r="58" spans="1:8" x14ac:dyDescent="0.25">
      <c r="A58" s="82">
        <v>2600</v>
      </c>
      <c r="B58" s="128">
        <v>23816.848744991701</v>
      </c>
      <c r="C58" s="128">
        <v>2214251.2688684352</v>
      </c>
      <c r="D58" s="128">
        <v>2190434.4201234435</v>
      </c>
      <c r="E58" s="128">
        <v>330434.42012344341</v>
      </c>
      <c r="F58" s="128">
        <v>0</v>
      </c>
      <c r="G58" s="128">
        <v>1860000</v>
      </c>
      <c r="H58" s="169">
        <f t="shared" si="0"/>
        <v>851.63510341093661</v>
      </c>
    </row>
    <row r="59" spans="1:8" x14ac:dyDescent="0.25">
      <c r="A59" s="82">
        <v>2700</v>
      </c>
      <c r="B59" s="128">
        <v>-1872907.4850826908</v>
      </c>
      <c r="C59" s="128">
        <v>-14478.691202021218</v>
      </c>
      <c r="D59" s="128">
        <v>1858428.7938806696</v>
      </c>
      <c r="E59" s="128">
        <v>-1571.206119330451</v>
      </c>
      <c r="F59" s="128">
        <v>0</v>
      </c>
      <c r="G59" s="128">
        <v>1860000</v>
      </c>
      <c r="H59" s="169">
        <f t="shared" si="0"/>
        <v>-5.3624782229708217</v>
      </c>
    </row>
    <row r="60" spans="1:8" x14ac:dyDescent="0.25">
      <c r="A60" s="82">
        <v>2800</v>
      </c>
      <c r="B60" s="128">
        <v>-4956831.7840265837</v>
      </c>
      <c r="C60" s="128">
        <v>-3358299.378495133</v>
      </c>
      <c r="D60" s="128">
        <v>1598532.4055314504</v>
      </c>
      <c r="E60" s="128">
        <v>-261467.59446854965</v>
      </c>
      <c r="F60" s="128">
        <v>0</v>
      </c>
      <c r="G60" s="128">
        <v>1860000</v>
      </c>
      <c r="H60" s="169">
        <f t="shared" si="0"/>
        <v>-1199.3926351768332</v>
      </c>
    </row>
    <row r="61" spans="1:8" x14ac:dyDescent="0.25">
      <c r="A61" s="82">
        <v>2900</v>
      </c>
      <c r="B61" s="128">
        <v>-9940354.9610421974</v>
      </c>
      <c r="C61" s="128">
        <v>-8306639.2722518155</v>
      </c>
      <c r="D61" s="128">
        <v>1633715.6887903814</v>
      </c>
      <c r="E61" s="128">
        <v>-226284.31120961852</v>
      </c>
      <c r="F61" s="128">
        <v>0</v>
      </c>
      <c r="G61" s="128">
        <v>1860000</v>
      </c>
      <c r="H61" s="169">
        <f t="shared" si="0"/>
        <v>-2864.3583697420054</v>
      </c>
    </row>
    <row r="62" spans="1:8" x14ac:dyDescent="0.25">
      <c r="A62" s="82">
        <v>3000</v>
      </c>
      <c r="B62" s="128">
        <v>-18095232.248102956</v>
      </c>
      <c r="C62" s="128">
        <v>-15560925.477414973</v>
      </c>
      <c r="D62" s="128">
        <v>2534306.770687982</v>
      </c>
      <c r="E62" s="128">
        <v>674306.77068798209</v>
      </c>
      <c r="F62" s="128">
        <v>0</v>
      </c>
      <c r="G62" s="128">
        <v>1860000</v>
      </c>
      <c r="H62" s="169">
        <f t="shared" si="0"/>
        <v>-5186.9751591383247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1. Hotel Kostenspaltung</vt:lpstr>
      <vt:lpstr>2. Hotel Break-Even</vt:lpstr>
      <vt:lpstr>3. Nachfrage-Analyse</vt:lpstr>
      <vt:lpstr>3. Nachfrage-Analyse (2)</vt:lpstr>
      <vt:lpstr>4. Hotel Optimierung</vt:lpstr>
      <vt:lpstr>5. Hotel Mengenanpasser</vt:lpstr>
      <vt:lpstr>Airline Nachfrage-Analyse </vt:lpstr>
      <vt:lpstr>Airline</vt:lpstr>
      <vt:lpstr>Airline Nachfrage-Analyse  (2)</vt:lpstr>
      <vt:lpstr>Katalog-Reiseveranstalter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fk14user</dc:creator>
  <cp:lastModifiedBy>fk14user</cp:lastModifiedBy>
  <dcterms:created xsi:type="dcterms:W3CDTF">2016-02-24T15:19:52Z</dcterms:created>
  <dcterms:modified xsi:type="dcterms:W3CDTF">2016-11-11T09:25:07Z</dcterms:modified>
</cp:coreProperties>
</file>